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2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Agent Register" sheetId="2" state="visible" r:id="rId4"/>
    <sheet name="Dashboard" sheetId="3" state="visible" r:id="rId5"/>
    <sheet name="Lists" sheetId="4" state="visible" r:id="rId6"/>
  </sheets>
  <definedNames>
    <definedName function="false" hidden="true" localSheetId="1" name="_xlnm._FilterDatabase" vbProcedure="false">'Agent Register'!$A$5:$AI$205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1" authorId="0">
      <text>
        <r>
          <rPr>
            <sz val="10"/>
            <rFont val="Arial"/>
            <family val="2"/>
          </rPr>
          <t xml:space="preserve">Suggested thresholds and review frequencies from LightsOnData. Adjust them to your organization's risk appetite.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6" authorId="0">
      <text>
        <r>
          <rPr>
            <sz val="10"/>
            <rFont val="Arial"/>
            <family val="2"/>
          </rPr>
          <t xml:space="preserve">Example row. Overwrite it with your first agent or delete its contents.</t>
        </r>
      </text>
    </comment>
  </commentList>
</comments>
</file>

<file path=xl/sharedStrings.xml><?xml version="1.0" encoding="utf-8"?>
<sst xmlns="http://schemas.openxmlformats.org/spreadsheetml/2006/main" count="209" uniqueCount="160">
  <si>
    <t xml:space="preserve">AI Agent Register</t>
  </si>
  <si>
    <t xml:space="preserve">Know every AI agent in your organization: who owns it, what it can do, what it can reach, and when it was last reviewed.</t>
  </si>
  <si>
    <t xml:space="preserve">How to use it</t>
  </si>
  <si>
    <t xml:space="preserve">1. Go to the Agent Register tab. Row 6 is an example. Read it, then overwrite or delete it.</t>
  </si>
  <si>
    <t xml:space="preserve">2. Add one row per AI agent: built in-house, embedded in a vendor platform, built by a business user with a low-code tool, or bought from a third party.</t>
  </si>
  <si>
    <t xml:space="preserve">3. Fill in the light teal cells. Use the dropdowns wherever they appear so entries stay consistent. Grey columns calculate automatically.</t>
  </si>
  <si>
    <t xml:space="preserve">4. The register suggests a risk tier from five factors (see below). If you know better, pick a tier in Risk tier override.</t>
  </si>
  <si>
    <t xml:space="preserve">5. Enter a Last review date. The next review date and review status calculate from the risk tier.</t>
  </si>
  <si>
    <t xml:space="preserve">6. Check the Dashboard tab for counts by risk tier, autonomy level, status, and build type, plus the gaps that need attention.</t>
  </si>
  <si>
    <t xml:space="preserve">Autonomy levels</t>
  </si>
  <si>
    <t xml:space="preserve">Level</t>
  </si>
  <si>
    <t xml:space="preserve">What the agent does</t>
  </si>
  <si>
    <t xml:space="preserve">Example</t>
  </si>
  <si>
    <t xml:space="preserve">L0 Assist</t>
  </si>
  <si>
    <t xml:space="preserve">Suggests. A human does the work.</t>
  </si>
  <si>
    <t xml:space="preserve">Recommends a reply to a customer email</t>
  </si>
  <si>
    <t xml:space="preserve">L1 Draft</t>
  </si>
  <si>
    <t xml:space="preserve">Prepares the action. A human approves every one.</t>
  </si>
  <si>
    <t xml:space="preserve">Drafts a purchase order for sign-off</t>
  </si>
  <si>
    <t xml:space="preserve">L2 Act with checkpoints</t>
  </si>
  <si>
    <t xml:space="preserve">Acts on routine tasks; a human approves defined high-impact actions.</t>
  </si>
  <si>
    <t xml:space="preserve">Updates CRM records, asks before deleting any</t>
  </si>
  <si>
    <t xml:space="preserve">L3 Act and report</t>
  </si>
  <si>
    <t xml:space="preserve">Acts within set boundaries; humans review after the fact.</t>
  </si>
  <si>
    <t xml:space="preserve">Triages and closes routine IT tickets</t>
  </si>
  <si>
    <t xml:space="preserve">L4 Autonomous</t>
  </si>
  <si>
    <t xml:space="preserve">Acts, chains tools and other agents, minimal human involvement.</t>
  </si>
  <si>
    <t xml:space="preserve">Runs a multi-step procurement workflow end to end</t>
  </si>
  <si>
    <t xml:space="preserve">How the suggested risk tier is calculated</t>
  </si>
  <si>
    <t xml:space="preserve">Factor</t>
  </si>
  <si>
    <t xml:space="preserve">Points</t>
  </si>
  <si>
    <t xml:space="preserve">Notes</t>
  </si>
  <si>
    <t xml:space="preserve">Autonomy level</t>
  </si>
  <si>
    <t xml:space="preserve">0 to 4</t>
  </si>
  <si>
    <t xml:space="preserve">L0 = 0 points, up to L4 = 4 points</t>
  </si>
  <si>
    <t xml:space="preserve">Data classification</t>
  </si>
  <si>
    <t xml:space="preserve">0 to 3</t>
  </si>
  <si>
    <t xml:space="preserve">Public 0, Internal 1, Confidential 2, Restricted 3</t>
  </si>
  <si>
    <t xml:space="preserve">Irreversible actions</t>
  </si>
  <si>
    <t xml:space="preserve">+2 if Yes</t>
  </si>
  <si>
    <t xml:space="preserve">E.g. sends payments, deletes records, emails customers</t>
  </si>
  <si>
    <t xml:space="preserve">Personal information</t>
  </si>
  <si>
    <t xml:space="preserve">+1 if Yes</t>
  </si>
  <si>
    <t xml:space="preserve">Accesses or processes personal information</t>
  </si>
  <si>
    <t xml:space="preserve">Calls other agents</t>
  </si>
  <si>
    <t xml:space="preserve">Delegates tasks to, or receives tasks from, other agents</t>
  </si>
  <si>
    <t xml:space="preserve">Risk tier thresholds and review frequency (edit the light teal cells)</t>
  </si>
  <si>
    <t xml:space="preserve">Risk tier</t>
  </si>
  <si>
    <t xml:space="preserve">Score from</t>
  </si>
  <si>
    <t xml:space="preserve">Review every (months)</t>
  </si>
  <si>
    <t xml:space="preserve">High</t>
  </si>
  <si>
    <t xml:space="preserve">Medium</t>
  </si>
  <si>
    <t xml:space="preserve">Low</t>
  </si>
  <si>
    <t xml:space="preserve">Override rule: any agent that can take irreversible actions at autonomy level L3 or L4 is always suggested as High, regardless of its score.</t>
  </si>
  <si>
    <t xml:space="preserve">Legend</t>
  </si>
  <si>
    <t xml:space="preserve">Light teal cells</t>
  </si>
  <si>
    <t xml:space="preserve">are for you to fill in. Grey cells calculate automatically.</t>
  </si>
  <si>
    <t xml:space="preserve">Companion to the LightsOnData article on the AI agent register. Created by George Firican, LightsOnData  |  lightsondata.com  |  Free to use within your organization. Please do not resell or republish without attribution.</t>
  </si>
  <si>
    <t xml:space="preserve">One row per AI agent. Fill in the light teal cells; grey cells calculate automatically. Row 6 is an example: overwrite or delete it. See Start Here for definitions.</t>
  </si>
  <si>
    <t xml:space="preserve">IDENTITY &amp; OWNERSHIP</t>
  </si>
  <si>
    <t xml:space="preserve">BUILD &amp; PLATFORM</t>
  </si>
  <si>
    <t xml:space="preserve">AUTONOMY &amp; ACTIONS</t>
  </si>
  <si>
    <t xml:space="preserve">ACCESS &amp; IDENTITY</t>
  </si>
  <si>
    <t xml:space="preserve">RISK &amp; CONTROLS</t>
  </si>
  <si>
    <t xml:space="preserve">LIFECYCLE</t>
  </si>
  <si>
    <t xml:space="preserve">Agent ID</t>
  </si>
  <si>
    <t xml:space="preserve">Agent name</t>
  </si>
  <si>
    <t xml:space="preserve">Purpose / description</t>
  </si>
  <si>
    <t xml:space="preserve">Business owner</t>
  </si>
  <si>
    <t xml:space="preserve">Technical owner</t>
  </si>
  <si>
    <t xml:space="preserve">Department</t>
  </si>
  <si>
    <t xml:space="preserve">Linked AI use case</t>
  </si>
  <si>
    <t xml:space="preserve">Status</t>
  </si>
  <si>
    <t xml:space="preserve">Build type</t>
  </si>
  <si>
    <t xml:space="preserve">Platform / vendor</t>
  </si>
  <si>
    <t xml:space="preserve">Underlying model &amp; version</t>
  </si>
  <si>
    <t xml:space="preserve">Actions it can take</t>
  </si>
  <si>
    <t xml:space="preserve">Tools &amp; systems connected</t>
  </si>
  <si>
    <t xml:space="preserve">Calls other agents?</t>
  </si>
  <si>
    <t xml:space="preserve">Irreversible actions?</t>
  </si>
  <si>
    <t xml:space="preserve">Agent identity type</t>
  </si>
  <si>
    <t xml:space="preserve">Permission scope</t>
  </si>
  <si>
    <t xml:space="preserve">Data accessed</t>
  </si>
  <si>
    <t xml:space="preserve">Personal information?</t>
  </si>
  <si>
    <t xml:space="preserve">Risk score</t>
  </si>
  <si>
    <t xml:space="preserve">Suggested risk tier</t>
  </si>
  <si>
    <t xml:space="preserve">Risk tier override</t>
  </si>
  <si>
    <t xml:space="preserve">Final risk tier</t>
  </si>
  <si>
    <t xml:space="preserve">Human oversight model</t>
  </si>
  <si>
    <t xml:space="preserve">How to stop it</t>
  </si>
  <si>
    <t xml:space="preserve">Logging enabled?</t>
  </si>
  <si>
    <t xml:space="preserve">Guardrails / notes</t>
  </si>
  <si>
    <t xml:space="preserve">Approved by</t>
  </si>
  <si>
    <t xml:space="preserve">Approval date</t>
  </si>
  <si>
    <t xml:space="preserve">Last review date</t>
  </si>
  <si>
    <t xml:space="preserve">Next review due</t>
  </si>
  <si>
    <t xml:space="preserve">Review status</t>
  </si>
  <si>
    <t xml:space="preserve">AGT-001</t>
  </si>
  <si>
    <t xml:space="preserve">Invoice Matching Agent</t>
  </si>
  <si>
    <t xml:space="preserve">Reads incoming supplier invoices, matches them to purchase orders, and routes exceptions to accounts payable staff.</t>
  </si>
  <si>
    <t xml:space="preserve">Jane Smith, AP Manager</t>
  </si>
  <si>
    <t xml:space="preserve">Raj Patel, Finance Systems</t>
  </si>
  <si>
    <t xml:space="preserve">Finance</t>
  </si>
  <si>
    <t xml:space="preserve">UC-014 AP automation</t>
  </si>
  <si>
    <t xml:space="preserve">Production</t>
  </si>
  <si>
    <t xml:space="preserve">Vendor-embedded</t>
  </si>
  <si>
    <t xml:space="preserve">ERP platform agent feature</t>
  </si>
  <si>
    <t xml:space="preserve">Vendor-managed LLM; version per vendor release notes</t>
  </si>
  <si>
    <t xml:space="preserve">Reads invoices, creates match records, flags exceptions. Cannot approve or release payments.</t>
  </si>
  <si>
    <t xml:space="preserve">ERP accounts payable module; shared invoices mailbox</t>
  </si>
  <si>
    <t xml:space="preserve">No</t>
  </si>
  <si>
    <t xml:space="preserve">Dedicated service account</t>
  </si>
  <si>
    <t xml:space="preserve">Read: invoices mailbox. Write: match records in AP module only.</t>
  </si>
  <si>
    <t xml:space="preserve">Supplier invoices, purchase orders</t>
  </si>
  <si>
    <t xml:space="preserve">Confidential</t>
  </si>
  <si>
    <t xml:space="preserve">Approval before high-impact actions</t>
  </si>
  <si>
    <t xml:space="preserve">Disable service account svc-ap-agent; switch off agent in ERP admin console</t>
  </si>
  <si>
    <t xml:space="preserve">Yes</t>
  </si>
  <si>
    <t xml:space="preserve">Exceptions over $10,000 always routed to a person.</t>
  </si>
  <si>
    <t xml:space="preserve">AI Governance Committee</t>
  </si>
  <si>
    <t xml:space="preserve">AI Agent Dashboard</t>
  </si>
  <si>
    <t xml:space="preserve">Agents registered (excl. Retired)</t>
  </si>
  <si>
    <t xml:space="preserve">High-risk agents</t>
  </si>
  <si>
    <t xml:space="preserve">Reviews overdue</t>
  </si>
  <si>
    <t xml:space="preserve">Never reviewed</t>
  </si>
  <si>
    <t xml:space="preserve">By final risk tier</t>
  </si>
  <si>
    <t xml:space="preserve">Agents</t>
  </si>
  <si>
    <t xml:space="preserve">By autonomy level</t>
  </si>
  <si>
    <t xml:space="preserve">Not yet classified</t>
  </si>
  <si>
    <t xml:space="preserve">By status</t>
  </si>
  <si>
    <t xml:space="preserve">By build type</t>
  </si>
  <si>
    <t xml:space="preserve">Proposed</t>
  </si>
  <si>
    <t xml:space="preserve">Built in-house</t>
  </si>
  <si>
    <t xml:space="preserve">Pilot</t>
  </si>
  <si>
    <t xml:space="preserve">User-built (low-code)</t>
  </si>
  <si>
    <t xml:space="preserve">Paused</t>
  </si>
  <si>
    <t xml:space="preserve">Third-party agent</t>
  </si>
  <si>
    <t xml:space="preserve">Retired</t>
  </si>
  <si>
    <t xml:space="preserve">Gaps that need attention</t>
  </si>
  <si>
    <t xml:space="preserve">No "how to stop it" recorded</t>
  </si>
  <si>
    <t xml:space="preserve">High risk without logging</t>
  </si>
  <si>
    <t xml:space="preserve">Using shared credentials</t>
  </si>
  <si>
    <t xml:space="preserve">Irreversible actions with no prior approval</t>
  </si>
  <si>
    <t xml:space="preserve">No business owner</t>
  </si>
  <si>
    <t xml:space="preserve">Due for review within 30 days</t>
  </si>
  <si>
    <t xml:space="preserve">Yes/No</t>
  </si>
  <si>
    <t xml:space="preserve">Identity type</t>
  </si>
  <si>
    <t xml:space="preserve">Oversight model</t>
  </si>
  <si>
    <t xml:space="preserve">Public</t>
  </si>
  <si>
    <t xml:space="preserve">Approval before every action</t>
  </si>
  <si>
    <t xml:space="preserve">API key / token</t>
  </si>
  <si>
    <t xml:space="preserve">Internal</t>
  </si>
  <si>
    <t xml:space="preserve">Delegated user access</t>
  </si>
  <si>
    <t xml:space="preserve">Review after the fact</t>
  </si>
  <si>
    <t xml:space="preserve">Shared credentials</t>
  </si>
  <si>
    <t xml:space="preserve">Restricted</t>
  </si>
  <si>
    <t xml:space="preserve">Monitoring only</t>
  </si>
  <si>
    <t xml:space="preserve">Vendor-managed</t>
  </si>
  <si>
    <t xml:space="preserve">None</t>
  </si>
  <si>
    <t xml:space="preserve">These lists feed the dropdowns in the Agent Register. You can add values, but changing the autonomy levels or data classifications affects the risk score.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</si>
</sst>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yyyy\-mm\-dd"/>
    <numFmt numFmtId="167" formatCode="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3D44"/>
      <name val="Arial"/>
      <family val="0"/>
      <charset val="1"/>
    </font>
    <font>
      <i val="true"/>
      <sz val="11"/>
      <color rgb="FF16707F"/>
      <name val="Arial"/>
      <family val="0"/>
      <charset val="1"/>
    </font>
    <font>
      <b val="true"/>
      <sz val="13"/>
      <color rgb="FF16707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F3D44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7F7F7F"/>
      <name val="Arial"/>
      <family val="0"/>
      <charset val="1"/>
    </font>
    <font>
      <sz val="10"/>
      <name val="Arial"/>
      <family val="2"/>
    </font>
    <font>
      <b val="true"/>
      <sz val="16"/>
      <color rgb="FF0F3D44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F3D44"/>
      <name val="Arial"/>
      <family val="0"/>
      <charset val="1"/>
    </font>
    <font>
      <b val="true"/>
      <sz val="18"/>
      <color rgb="FF0F3D44"/>
      <name val="Arial"/>
      <family val="0"/>
      <charset val="1"/>
    </font>
    <font>
      <b val="true"/>
      <sz val="10"/>
      <color rgb="FF16707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i val="true"/>
      <sz val="9"/>
      <color rgb="FF7F7F7F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2EBDD3"/>
        <bgColor rgb="FF00CCFF"/>
      </patternFill>
    </fill>
    <fill>
      <patternFill patternType="solid">
        <fgColor rgb="FFF8696B"/>
        <bgColor rgb="FFFF6600"/>
      </patternFill>
    </fill>
    <fill>
      <patternFill patternType="solid">
        <fgColor rgb="FFC9EEF3"/>
        <bgColor rgb="FFBFE9F0"/>
      </patternFill>
    </fill>
    <fill>
      <patternFill patternType="solid">
        <fgColor rgb="FFFFD966"/>
        <bgColor rgb="FFFFFF99"/>
      </patternFill>
    </fill>
    <fill>
      <patternFill patternType="solid">
        <fgColor rgb="FFA9D08E"/>
        <bgColor rgb="FFBFBFBF"/>
      </patternFill>
    </fill>
    <fill>
      <patternFill patternType="solid">
        <fgColor rgb="FF16707F"/>
        <bgColor rgb="FF1F8FA0"/>
      </patternFill>
    </fill>
    <fill>
      <patternFill patternType="solid">
        <fgColor rgb="FF1F8FA0"/>
        <bgColor rgb="FF339966"/>
      </patternFill>
    </fill>
    <fill>
      <patternFill patternType="solid">
        <fgColor rgb="FFBFE9F0"/>
        <bgColor rgb="FFC9EEF3"/>
      </patternFill>
    </fill>
    <fill>
      <patternFill patternType="solid">
        <fgColor rgb="FFEDEDED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2EBDD3"/>
          <bgColor rgb="FF000000"/>
        </patternFill>
      </fill>
    </dxf>
    <dxf>
      <fill>
        <patternFill patternType="solid">
          <fgColor rgb="FFC9EEF3"/>
          <bgColor rgb="FF000000"/>
        </patternFill>
      </fill>
    </dxf>
    <dxf>
      <fill>
        <patternFill patternType="solid">
          <fgColor rgb="FF0F3D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BFE9F0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FD966"/>
          <bgColor rgb="FF000000"/>
        </patternFill>
      </fill>
    </dxf>
    <dxf>
      <fill>
        <patternFill patternType="solid">
          <fgColor rgb="FFA9D08E"/>
          <bgColor rgb="FF000000"/>
        </patternFill>
      </fill>
    </dxf>
    <dxf>
      <fill>
        <patternFill>
          <bgColor rgb="FFF8696B"/>
        </patternFill>
      </fill>
    </dxf>
    <dxf>
      <fill>
        <patternFill>
          <bgColor rgb="FFFFD966"/>
        </patternFill>
      </fill>
    </dxf>
    <dxf>
      <fill>
        <patternFill>
          <bgColor rgb="FFA9D08E"/>
        </patternFill>
      </fill>
    </dxf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6707F"/>
      <rgbColor rgb="FFBFBFBF"/>
      <rgbColor rgb="FF7F7F7F"/>
      <rgbColor rgb="FF9999FF"/>
      <rgbColor rgb="FF993366"/>
      <rgbColor rgb="FFF9F9F9"/>
      <rgbColor rgb="FFC9EEF3"/>
      <rgbColor rgb="FF660066"/>
      <rgbColor rgb="FFF8696B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1F8FA0"/>
      <rgbColor rgb="FF0000FF"/>
      <rgbColor rgb="FF00CCFF"/>
      <rgbColor rgb="FFBFE9F0"/>
      <rgbColor rgb="FFEDEDED"/>
      <rgbColor rgb="FFFFFF99"/>
      <rgbColor rgb="FFA9D08E"/>
      <rgbColor rgb="FFF4B6B6"/>
      <rgbColor rgb="FFCC99FF"/>
      <rgbColor rgb="FFFFD966"/>
      <rgbColor rgb="FF3366FF"/>
      <rgbColor rgb="FF2EBDD3"/>
      <rgbColor rgb="FF99CC00"/>
      <rgbColor rgb="FFFFCC00"/>
      <rgbColor rgb="FFFF9900"/>
      <rgbColor rgb="FFFF6600"/>
      <rgbColor rgb="FF666699"/>
      <rgbColor rgb="FF878787"/>
      <rgbColor rgb="FF0F3D4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Agents by risk tier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Dashboard!C11</c:f>
              <c:strCache>
                <c:ptCount val="1"/>
                <c:pt idx="0">
                  <c:v>Agents</c:v>
                </c:pt>
              </c:strCache>
            </c:strRef>
          </c:tx>
          <c:spPr>
            <a:solidFill>
              <a:srgbClr val="2ebdd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Dashboard!$B$12:$B$14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Dashboard!$C$12:$C$14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</c:ser>
        <c:gapWidth val="150"/>
        <c:overlap val="0"/>
        <c:axId val="17861019"/>
        <c:axId val="43449950"/>
      </c:barChart>
      <c:catAx>
        <c:axId val="1786101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449950"/>
        <c:crosses val="autoZero"/>
        <c:auto val="1"/>
        <c:lblAlgn val="ctr"/>
        <c:lblOffset val="100"/>
        <c:noMultiLvlLbl val="0"/>
      </c:catAx>
      <c:valAx>
        <c:axId val="43449950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861019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Agents by autonomy level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Dashboard!F11</c:f>
              <c:strCache>
                <c:ptCount val="1"/>
                <c:pt idx="0">
                  <c:v>Agents</c:v>
                </c:pt>
              </c:strCache>
            </c:strRef>
          </c:tx>
          <c:spPr>
            <a:solidFill>
              <a:srgbClr val="2ebdd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Dashboard!$E$12:$E$16</c:f>
              <c:strCache>
                <c:ptCount val="5"/>
                <c:pt idx="0">
                  <c:v>L0 Assist</c:v>
                </c:pt>
                <c:pt idx="1">
                  <c:v>L1 Draft</c:v>
                </c:pt>
                <c:pt idx="2">
                  <c:v>L2 Act with checkpoints</c:v>
                </c:pt>
                <c:pt idx="3">
                  <c:v>L3 Act and report</c:v>
                </c:pt>
                <c:pt idx="4">
                  <c:v>L4 Autonomous</c:v>
                </c:pt>
              </c:strCache>
            </c:strRef>
          </c:cat>
          <c:val>
            <c:numRef>
              <c:f>Dashboard!$F$12:$F$16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51992043"/>
        <c:axId val="55655764"/>
      </c:barChart>
      <c:catAx>
        <c:axId val="5199204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655764"/>
        <c:crosses val="autoZero"/>
        <c:auto val="1"/>
        <c:lblAlgn val="ctr"/>
        <c:lblOffset val="100"/>
        <c:noMultiLvlLbl val="0"/>
      </c:catAx>
      <c:valAx>
        <c:axId val="55655764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992043"/>
        <c:crosses val="autoZero"/>
        <c:crossBetween val="between"/>
        <c:majorUnit val="1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</xdr:row>
      <xdr:rowOff>0</xdr:rowOff>
    </xdr:from>
    <xdr:to>
      <xdr:col>15</xdr:col>
      <xdr:colOff>398880</xdr:colOff>
      <xdr:row>13</xdr:row>
      <xdr:rowOff>135000</xdr:rowOff>
    </xdr:to>
    <xdr:graphicFrame>
      <xdr:nvGraphicFramePr>
        <xdr:cNvPr id="0" name="Chart 1"/>
        <xdr:cNvGraphicFramePr/>
      </xdr:nvGraphicFramePr>
      <xdr:xfrm>
        <a:off x="7964640" y="809640"/>
        <a:ext cx="467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15</xdr:row>
      <xdr:rowOff>81000</xdr:rowOff>
    </xdr:from>
    <xdr:to>
      <xdr:col>15</xdr:col>
      <xdr:colOff>398880</xdr:colOff>
      <xdr:row>27</xdr:row>
      <xdr:rowOff>134640</xdr:rowOff>
    </xdr:to>
    <xdr:graphicFrame>
      <xdr:nvGraphicFramePr>
        <xdr:cNvPr id="1" name="Chart 2"/>
        <xdr:cNvGraphicFramePr/>
      </xdr:nvGraphicFramePr>
      <xdr:xfrm>
        <a:off x="7964640" y="3476520"/>
        <a:ext cx="467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22"/>
    <col collapsed="false" customWidth="true" hidden="false" outlineLevel="0" max="4" min="4" style="0" width="62"/>
    <col collapsed="false" customWidth="true" hidden="false" outlineLevel="0" max="5" min="5" style="0" width="4"/>
  </cols>
  <sheetData>
    <row r="2" customFormat="false" ht="39.75" hidden="false" customHeight="true" outlineLevel="0" collapsed="false">
      <c r="B2" s="1" t="s">
        <v>0</v>
      </c>
      <c r="C2" s="1"/>
      <c r="D2" s="1"/>
    </row>
    <row r="3" customFormat="false" ht="15" hidden="false" customHeight="false" outlineLevel="0" collapsed="false">
      <c r="B3" s="2" t="s">
        <v>1</v>
      </c>
      <c r="C3" s="2"/>
      <c r="D3" s="2"/>
    </row>
    <row r="5" customFormat="false" ht="16.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  <c r="C6" s="4"/>
      <c r="D6" s="4"/>
    </row>
    <row r="7" customFormat="false" ht="30" hidden="false" customHeight="true" outlineLevel="0" collapsed="false">
      <c r="B7" s="4" t="s">
        <v>4</v>
      </c>
      <c r="C7" s="4"/>
      <c r="D7" s="4"/>
    </row>
    <row r="8" customFormat="false" ht="30" hidden="false" customHeight="true" outlineLevel="0" collapsed="false">
      <c r="B8" s="4" t="s">
        <v>5</v>
      </c>
      <c r="C8" s="4"/>
      <c r="D8" s="4"/>
    </row>
    <row r="9" customFormat="false" ht="30" hidden="false" customHeight="true" outlineLevel="0" collapsed="false">
      <c r="B9" s="4" t="s">
        <v>6</v>
      </c>
      <c r="C9" s="4"/>
      <c r="D9" s="4"/>
    </row>
    <row r="10" customFormat="false" ht="30" hidden="false" customHeight="true" outlineLevel="0" collapsed="false">
      <c r="B10" s="4" t="s">
        <v>7</v>
      </c>
      <c r="C10" s="4"/>
      <c r="D10" s="4"/>
    </row>
    <row r="11" customFormat="false" ht="30" hidden="false" customHeight="true" outlineLevel="0" collapsed="false">
      <c r="B11" s="4" t="s">
        <v>8</v>
      </c>
      <c r="C11" s="4"/>
      <c r="D11" s="4"/>
    </row>
    <row r="13" customFormat="false" ht="16.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  <c r="C14" s="5" t="s">
        <v>11</v>
      </c>
      <c r="D14" s="5" t="s">
        <v>12</v>
      </c>
    </row>
    <row r="15" customFormat="false" ht="30" hidden="false" customHeight="true" outlineLevel="0" collapsed="false">
      <c r="B15" s="6" t="s">
        <v>13</v>
      </c>
      <c r="C15" s="6" t="s">
        <v>14</v>
      </c>
      <c r="D15" s="6" t="s">
        <v>15</v>
      </c>
    </row>
    <row r="16" customFormat="false" ht="30" hidden="false" customHeight="true" outlineLevel="0" collapsed="false">
      <c r="B16" s="6" t="s">
        <v>16</v>
      </c>
      <c r="C16" s="6" t="s">
        <v>17</v>
      </c>
      <c r="D16" s="6" t="s">
        <v>18</v>
      </c>
    </row>
    <row r="17" customFormat="false" ht="30" hidden="false" customHeight="true" outlineLevel="0" collapsed="false">
      <c r="B17" s="6" t="s">
        <v>19</v>
      </c>
      <c r="C17" s="6" t="s">
        <v>20</v>
      </c>
      <c r="D17" s="6" t="s">
        <v>21</v>
      </c>
    </row>
    <row r="18" customFormat="false" ht="30" hidden="false" customHeight="true" outlineLevel="0" collapsed="false">
      <c r="B18" s="6" t="s">
        <v>22</v>
      </c>
      <c r="C18" s="6" t="s">
        <v>23</v>
      </c>
      <c r="D18" s="6" t="s">
        <v>24</v>
      </c>
    </row>
    <row r="19" customFormat="false" ht="30" hidden="false" customHeight="true" outlineLevel="0" collapsed="false">
      <c r="B19" s="6" t="s">
        <v>25</v>
      </c>
      <c r="C19" s="6" t="s">
        <v>26</v>
      </c>
      <c r="D19" s="6" t="s">
        <v>27</v>
      </c>
    </row>
    <row r="21" customFormat="false" ht="16.15" hidden="false" customHeight="false" outlineLevel="0" collapsed="false">
      <c r="B21" s="3" t="s">
        <v>28</v>
      </c>
    </row>
    <row r="22" customFormat="false" ht="15" hidden="false" customHeight="false" outlineLevel="0" collapsed="false">
      <c r="B22" s="5" t="s">
        <v>29</v>
      </c>
      <c r="C22" s="5" t="s">
        <v>30</v>
      </c>
      <c r="D22" s="5" t="s">
        <v>31</v>
      </c>
    </row>
    <row r="23" customFormat="false" ht="21.75" hidden="false" customHeight="true" outlineLevel="0" collapsed="false">
      <c r="B23" s="6" t="s">
        <v>32</v>
      </c>
      <c r="C23" s="6" t="s">
        <v>33</v>
      </c>
      <c r="D23" s="6" t="s">
        <v>34</v>
      </c>
    </row>
    <row r="24" customFormat="false" ht="21.75" hidden="false" customHeight="true" outlineLevel="0" collapsed="false">
      <c r="B24" s="6" t="s">
        <v>35</v>
      </c>
      <c r="C24" s="6" t="s">
        <v>36</v>
      </c>
      <c r="D24" s="6" t="s">
        <v>37</v>
      </c>
    </row>
    <row r="25" customFormat="false" ht="21.75" hidden="false" customHeight="true" outlineLevel="0" collapsed="false">
      <c r="B25" s="6" t="s">
        <v>38</v>
      </c>
      <c r="C25" s="6" t="s">
        <v>39</v>
      </c>
      <c r="D25" s="6" t="s">
        <v>40</v>
      </c>
    </row>
    <row r="26" customFormat="false" ht="21.75" hidden="false" customHeight="true" outlineLevel="0" collapsed="false">
      <c r="B26" s="6" t="s">
        <v>41</v>
      </c>
      <c r="C26" s="6" t="s">
        <v>42</v>
      </c>
      <c r="D26" s="6" t="s">
        <v>43</v>
      </c>
    </row>
    <row r="27" customFormat="false" ht="21.75" hidden="false" customHeight="true" outlineLevel="0" collapsed="false">
      <c r="B27" s="6" t="s">
        <v>44</v>
      </c>
      <c r="C27" s="6" t="s">
        <v>42</v>
      </c>
      <c r="D27" s="6" t="s">
        <v>45</v>
      </c>
    </row>
    <row r="29" customFormat="false" ht="16.15" hidden="false" customHeight="false" outlineLevel="0" collapsed="false">
      <c r="B29" s="3" t="s">
        <v>46</v>
      </c>
    </row>
    <row r="30" customFormat="false" ht="15" hidden="false" customHeight="false" outlineLevel="0" collapsed="false">
      <c r="B30" s="5" t="s">
        <v>47</v>
      </c>
      <c r="C30" s="5" t="s">
        <v>48</v>
      </c>
      <c r="D30" s="5" t="s">
        <v>49</v>
      </c>
    </row>
    <row r="31" customFormat="false" ht="15" hidden="false" customHeight="false" outlineLevel="0" collapsed="false">
      <c r="B31" s="7" t="s">
        <v>50</v>
      </c>
      <c r="C31" s="8" t="n">
        <v>7</v>
      </c>
      <c r="D31" s="8" t="n">
        <v>3</v>
      </c>
    </row>
    <row r="32" customFormat="false" ht="15" hidden="false" customHeight="false" outlineLevel="0" collapsed="false">
      <c r="B32" s="9" t="s">
        <v>51</v>
      </c>
      <c r="C32" s="8" t="n">
        <v>4</v>
      </c>
      <c r="D32" s="8" t="n">
        <v>6</v>
      </c>
    </row>
    <row r="33" customFormat="false" ht="15" hidden="false" customHeight="false" outlineLevel="0" collapsed="false">
      <c r="B33" s="10" t="s">
        <v>52</v>
      </c>
      <c r="C33" s="8" t="n">
        <v>0</v>
      </c>
      <c r="D33" s="8" t="n">
        <v>12</v>
      </c>
    </row>
    <row r="34" customFormat="false" ht="30" hidden="false" customHeight="true" outlineLevel="0" collapsed="false">
      <c r="B34" s="4" t="s">
        <v>53</v>
      </c>
      <c r="C34" s="4"/>
      <c r="D34" s="4"/>
    </row>
    <row r="36" customFormat="false" ht="15" hidden="false" customHeight="false" outlineLevel="0" collapsed="false">
      <c r="B36" s="11" t="s">
        <v>54</v>
      </c>
      <c r="C36" s="12" t="s">
        <v>55</v>
      </c>
      <c r="D36" s="13" t="s">
        <v>56</v>
      </c>
    </row>
    <row r="38" customFormat="false" ht="27.75" hidden="false" customHeight="true" outlineLevel="0" collapsed="false">
      <c r="B38" s="14" t="s">
        <v>57</v>
      </c>
      <c r="C38" s="14"/>
      <c r="D38" s="14"/>
    </row>
  </sheetData>
  <mergeCells count="10">
    <mergeCell ref="B2:D2"/>
    <mergeCell ref="B3:D3"/>
    <mergeCell ref="B6:D6"/>
    <mergeCell ref="B7:D7"/>
    <mergeCell ref="B8:D8"/>
    <mergeCell ref="B9:D9"/>
    <mergeCell ref="B10:D10"/>
    <mergeCell ref="B11:D11"/>
    <mergeCell ref="B34:D34"/>
    <mergeCell ref="B38:D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3" min="3" style="0" width="38"/>
    <col collapsed="false" customWidth="true" hidden="false" outlineLevel="0" max="5" min="4" style="0" width="20"/>
    <col collapsed="false" customWidth="true" hidden="false" outlineLevel="0" max="6" min="6" style="0" width="15"/>
    <col collapsed="false" customWidth="true" hidden="false" outlineLevel="0" max="7" min="7" style="0" width="18"/>
    <col collapsed="false" customWidth="true" hidden="false" outlineLevel="0" max="8" min="8" style="0" width="13"/>
    <col collapsed="false" customWidth="true" hidden="false" outlineLevel="0" max="9" min="9" style="0" width="19"/>
    <col collapsed="false" customWidth="true" hidden="false" outlineLevel="0" max="10" min="10" style="0" width="20"/>
    <col collapsed="false" customWidth="true" hidden="false" outlineLevel="0" max="12" min="11" style="0" width="22"/>
    <col collapsed="false" customWidth="true" hidden="false" outlineLevel="0" max="13" min="13" style="0" width="34"/>
    <col collapsed="false" customWidth="true" hidden="false" outlineLevel="0" max="14" min="14" style="0" width="28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17" min="17" style="0" width="22"/>
    <col collapsed="false" customWidth="true" hidden="false" outlineLevel="0" max="18" min="18" style="0" width="30"/>
    <col collapsed="false" customWidth="true" hidden="false" outlineLevel="0" max="19" min="19" style="0" width="26"/>
    <col collapsed="false" customWidth="true" hidden="false" outlineLevel="0" max="20" min="20" style="0" width="15"/>
    <col collapsed="false" customWidth="true" hidden="false" outlineLevel="0" max="21" min="21" style="0" width="12"/>
    <col collapsed="false" customWidth="true" hidden="false" outlineLevel="0" max="22" min="22" style="0" width="9"/>
    <col collapsed="false" customWidth="true" hidden="false" outlineLevel="0" max="24" min="23" style="0" width="12"/>
    <col collapsed="false" customWidth="true" hidden="false" outlineLevel="0" max="25" min="25" style="0" width="11"/>
    <col collapsed="false" customWidth="true" hidden="false" outlineLevel="0" max="26" min="26" style="0" width="26"/>
    <col collapsed="false" customWidth="true" hidden="false" outlineLevel="0" max="27" min="27" style="0" width="30"/>
    <col collapsed="false" customWidth="true" hidden="false" outlineLevel="0" max="28" min="28" style="0" width="11"/>
    <col collapsed="false" customWidth="true" hidden="false" outlineLevel="0" max="29" min="29" style="0" width="30"/>
    <col collapsed="false" customWidth="true" hidden="false" outlineLevel="0" max="30" min="30" style="0" width="20"/>
    <col collapsed="false" customWidth="true" hidden="false" outlineLevel="0" max="32" min="31" style="0" width="13"/>
    <col collapsed="false" customWidth="true" hidden="false" outlineLevel="0" max="33" min="33" style="0" width="11"/>
    <col collapsed="false" customWidth="true" hidden="false" outlineLevel="0" max="35" min="34" style="0" width="13"/>
  </cols>
  <sheetData>
    <row r="1" customFormat="false" ht="30" hidden="false" customHeight="true" outlineLevel="0" collapsed="false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customFormat="false" ht="15" hidden="false" customHeight="false" outlineLevel="0" collapsed="false">
      <c r="A2" s="17" t="s">
        <v>58</v>
      </c>
    </row>
    <row r="4" customFormat="false" ht="15" hidden="false" customHeight="true" outlineLevel="0" collapsed="false">
      <c r="A4" s="18" t="s">
        <v>59</v>
      </c>
      <c r="B4" s="18"/>
      <c r="C4" s="18"/>
      <c r="D4" s="18"/>
      <c r="E4" s="18"/>
      <c r="F4" s="18"/>
      <c r="G4" s="18"/>
      <c r="H4" s="18"/>
      <c r="I4" s="19" t="s">
        <v>60</v>
      </c>
      <c r="J4" s="19"/>
      <c r="K4" s="19"/>
      <c r="L4" s="20" t="s">
        <v>61</v>
      </c>
      <c r="M4" s="20"/>
      <c r="N4" s="20"/>
      <c r="O4" s="20"/>
      <c r="P4" s="20"/>
      <c r="Q4" s="19" t="s">
        <v>62</v>
      </c>
      <c r="R4" s="19"/>
      <c r="S4" s="19"/>
      <c r="T4" s="19"/>
      <c r="U4" s="19"/>
      <c r="V4" s="18" t="s">
        <v>63</v>
      </c>
      <c r="W4" s="18"/>
      <c r="X4" s="18"/>
      <c r="Y4" s="18"/>
      <c r="Z4" s="18"/>
      <c r="AA4" s="18"/>
      <c r="AB4" s="18"/>
      <c r="AC4" s="18"/>
      <c r="AD4" s="19" t="s">
        <v>64</v>
      </c>
      <c r="AE4" s="19"/>
      <c r="AF4" s="19"/>
      <c r="AG4" s="19"/>
      <c r="AH4" s="19"/>
      <c r="AI4" s="19"/>
    </row>
    <row r="5" customFormat="false" ht="42" hidden="false" customHeight="true" outlineLevel="0" collapsed="false">
      <c r="A5" s="21" t="s">
        <v>65</v>
      </c>
      <c r="B5" s="21" t="s">
        <v>66</v>
      </c>
      <c r="C5" s="21" t="s">
        <v>67</v>
      </c>
      <c r="D5" s="21" t="s">
        <v>68</v>
      </c>
      <c r="E5" s="21" t="s">
        <v>69</v>
      </c>
      <c r="F5" s="21" t="s">
        <v>70</v>
      </c>
      <c r="G5" s="21" t="s">
        <v>71</v>
      </c>
      <c r="H5" s="21" t="s">
        <v>72</v>
      </c>
      <c r="I5" s="21" t="s">
        <v>73</v>
      </c>
      <c r="J5" s="21" t="s">
        <v>74</v>
      </c>
      <c r="K5" s="21" t="s">
        <v>75</v>
      </c>
      <c r="L5" s="21" t="s">
        <v>32</v>
      </c>
      <c r="M5" s="21" t="s">
        <v>76</v>
      </c>
      <c r="N5" s="21" t="s">
        <v>77</v>
      </c>
      <c r="O5" s="21" t="s">
        <v>78</v>
      </c>
      <c r="P5" s="21" t="s">
        <v>79</v>
      </c>
      <c r="Q5" s="21" t="s">
        <v>80</v>
      </c>
      <c r="R5" s="21" t="s">
        <v>81</v>
      </c>
      <c r="S5" s="21" t="s">
        <v>82</v>
      </c>
      <c r="T5" s="21" t="s">
        <v>35</v>
      </c>
      <c r="U5" s="21" t="s">
        <v>83</v>
      </c>
      <c r="V5" s="22" t="s">
        <v>84</v>
      </c>
      <c r="W5" s="22" t="s">
        <v>85</v>
      </c>
      <c r="X5" s="21" t="s">
        <v>86</v>
      </c>
      <c r="Y5" s="22" t="s">
        <v>87</v>
      </c>
      <c r="Z5" s="21" t="s">
        <v>88</v>
      </c>
      <c r="AA5" s="21" t="s">
        <v>89</v>
      </c>
      <c r="AB5" s="21" t="s">
        <v>90</v>
      </c>
      <c r="AC5" s="21" t="s">
        <v>91</v>
      </c>
      <c r="AD5" s="21" t="s">
        <v>92</v>
      </c>
      <c r="AE5" s="21" t="s">
        <v>93</v>
      </c>
      <c r="AF5" s="21" t="s">
        <v>94</v>
      </c>
      <c r="AG5" s="22" t="s">
        <v>49</v>
      </c>
      <c r="AH5" s="22" t="s">
        <v>95</v>
      </c>
      <c r="AI5" s="22" t="s">
        <v>96</v>
      </c>
    </row>
    <row r="6" customFormat="false" ht="60" hidden="false" customHeight="true" outlineLevel="0" collapsed="false">
      <c r="A6" s="23" t="s">
        <v>97</v>
      </c>
      <c r="B6" s="23" t="s">
        <v>98</v>
      </c>
      <c r="C6" s="23" t="s">
        <v>99</v>
      </c>
      <c r="D6" s="23" t="s">
        <v>100</v>
      </c>
      <c r="E6" s="23" t="s">
        <v>101</v>
      </c>
      <c r="F6" s="23" t="s">
        <v>102</v>
      </c>
      <c r="G6" s="23" t="s">
        <v>103</v>
      </c>
      <c r="H6" s="23" t="s">
        <v>104</v>
      </c>
      <c r="I6" s="23" t="s">
        <v>105</v>
      </c>
      <c r="J6" s="23" t="s">
        <v>106</v>
      </c>
      <c r="K6" s="23" t="s">
        <v>107</v>
      </c>
      <c r="L6" s="23" t="s">
        <v>19</v>
      </c>
      <c r="M6" s="23" t="s">
        <v>108</v>
      </c>
      <c r="N6" s="23" t="s">
        <v>109</v>
      </c>
      <c r="O6" s="23" t="s">
        <v>110</v>
      </c>
      <c r="P6" s="23" t="s">
        <v>110</v>
      </c>
      <c r="Q6" s="23" t="s">
        <v>111</v>
      </c>
      <c r="R6" s="23" t="s">
        <v>112</v>
      </c>
      <c r="S6" s="23" t="s">
        <v>113</v>
      </c>
      <c r="T6" s="23" t="s">
        <v>114</v>
      </c>
      <c r="U6" s="23" t="s">
        <v>110</v>
      </c>
      <c r="V6" s="24" t="n">
        <f aca="false">IF(OR(L6="",T6=""),"",VALUE(MID(L6,2,1))+MATCH(T6,Lists!$F$2:$F$5,0)-1+IF(P6="Yes",2,0)+IF(U6="Yes",1,0)+IF(O6="Yes",1,0))</f>
        <v>4</v>
      </c>
      <c r="W6" s="25" t="str">
        <f aca="false">IF(V6="","",IF(OR(V6&gt;='Start Here'!$C$31,AND(P6="Yes",VALUE(MID(L6,2,1))&gt;=3)),"High",IF(V6&gt;='Start Here'!$C$32,"Medium","Low")))</f>
        <v>Medium</v>
      </c>
      <c r="X6" s="23"/>
      <c r="Y6" s="25" t="str">
        <f aca="false">IF(X6&lt;&gt;"",X6,W6)</f>
        <v>Medium</v>
      </c>
      <c r="Z6" s="23" t="s">
        <v>115</v>
      </c>
      <c r="AA6" s="23" t="s">
        <v>116</v>
      </c>
      <c r="AB6" s="23" t="s">
        <v>117</v>
      </c>
      <c r="AC6" s="23" t="s">
        <v>118</v>
      </c>
      <c r="AD6" s="23" t="s">
        <v>119</v>
      </c>
      <c r="AE6" s="26" t="n">
        <v>46096</v>
      </c>
      <c r="AF6" s="26" t="n">
        <v>46275</v>
      </c>
      <c r="AG6" s="24" t="n">
        <f aca="false">IF(Y6="High",'Start Here'!$D$31,IF(Y6="Medium",'Start Here'!$D$32,IF(Y6="Low",'Start Here'!$D$33,"")))</f>
        <v>6</v>
      </c>
      <c r="AH6" s="27" t="n">
        <f aca="false">IF(OR(AF6="",AG6=""),"",DATE(YEAR(AF6),MONTH(AF6)+AG6,DAY(AF6)))</f>
        <v>46456</v>
      </c>
      <c r="AI6" s="25" t="str">
        <f aca="true">IF(B6="","",IF(H6="Retired","Retired",IF(AF6="","Not reviewed",IF(AH6="","",IF(AH6&lt;TODAY(),"Overdue",IF(AH6-TODAY()&lt;=30,"Due soon","OK"))))))</f>
        <v>OK</v>
      </c>
    </row>
    <row r="7" customFormat="false" ht="15" hidden="false" customHeight="false" outlineLevel="0" collapsed="false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4" t="str">
        <f aca="false">IF(OR(L7="",T7=""),"",VALUE(MID(L7,2,1))+MATCH(T7,Lists!$F$2:$F$5,0)-1+IF(P7="Yes",2,0)+IF(U7="Yes",1,0)+IF(O7="Yes",1,0))</f>
        <v/>
      </c>
      <c r="W7" s="25" t="str">
        <f aca="false">IF(V7="","",IF(OR(V7&gt;='Start Here'!$C$31,AND(P7="Yes",VALUE(MID(L7,2,1))&gt;=3)),"High",IF(V7&gt;='Start Here'!$C$32,"Medium","Low")))</f>
        <v/>
      </c>
      <c r="X7" s="23"/>
      <c r="Y7" s="25" t="str">
        <f aca="false">IF(X7&lt;&gt;"",X7,W7)</f>
        <v/>
      </c>
      <c r="Z7" s="23"/>
      <c r="AA7" s="23"/>
      <c r="AB7" s="23"/>
      <c r="AC7" s="23"/>
      <c r="AD7" s="23"/>
      <c r="AE7" s="26"/>
      <c r="AF7" s="26"/>
      <c r="AG7" s="24" t="str">
        <f aca="false">IF(Y7="High",'Start Here'!$D$31,IF(Y7="Medium",'Start Here'!$D$32,IF(Y7="Low",'Start Here'!$D$33,"")))</f>
        <v/>
      </c>
      <c r="AH7" s="27" t="str">
        <f aca="false">IF(OR(AF7="",AG7=""),"",DATE(YEAR(AF7),MONTH(AF7)+AG7,DAY(AF7)))</f>
        <v/>
      </c>
      <c r="AI7" s="25" t="str">
        <f aca="true">IF(B7="","",IF(H7="Retired","Retired",IF(AF7="","Not reviewed",IF(AH7="","",IF(AH7&lt;TODAY(),"Overdue",IF(AH7-TODAY()&lt;=30,"Due soon","OK"))))))</f>
        <v/>
      </c>
    </row>
    <row r="8" customFormat="false" ht="15" hidden="false" customHeight="false" outlineLevel="0" collapsed="false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4" t="str">
        <f aca="false">IF(OR(L8="",T8=""),"",VALUE(MID(L8,2,1))+MATCH(T8,Lists!$F$2:$F$5,0)-1+IF(P8="Yes",2,0)+IF(U8="Yes",1,0)+IF(O8="Yes",1,0))</f>
        <v/>
      </c>
      <c r="W8" s="25" t="str">
        <f aca="false">IF(V8="","",IF(OR(V8&gt;='Start Here'!$C$31,AND(P8="Yes",VALUE(MID(L8,2,1))&gt;=3)),"High",IF(V8&gt;='Start Here'!$C$32,"Medium","Low")))</f>
        <v/>
      </c>
      <c r="X8" s="23"/>
      <c r="Y8" s="25" t="str">
        <f aca="false">IF(X8&lt;&gt;"",X8,W8)</f>
        <v/>
      </c>
      <c r="Z8" s="23"/>
      <c r="AA8" s="23"/>
      <c r="AB8" s="23"/>
      <c r="AC8" s="23"/>
      <c r="AD8" s="23"/>
      <c r="AE8" s="26"/>
      <c r="AF8" s="26"/>
      <c r="AG8" s="24" t="str">
        <f aca="false">IF(Y8="High",'Start Here'!$D$31,IF(Y8="Medium",'Start Here'!$D$32,IF(Y8="Low",'Start Here'!$D$33,"")))</f>
        <v/>
      </c>
      <c r="AH8" s="27" t="str">
        <f aca="false">IF(OR(AF8="",AG8=""),"",DATE(YEAR(AF8),MONTH(AF8)+AG8,DAY(AF8)))</f>
        <v/>
      </c>
      <c r="AI8" s="25" t="str">
        <f aca="true">IF(B8="","",IF(H8="Retired","Retired",IF(AF8="","Not reviewed",IF(AH8="","",IF(AH8&lt;TODAY(),"Overdue",IF(AH8-TODAY()&lt;=30,"Due soon","OK"))))))</f>
        <v/>
      </c>
    </row>
    <row r="9" customFormat="false" ht="15" hidden="false" customHeight="false" outlineLevel="0" collapsed="false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4" t="str">
        <f aca="false">IF(OR(L9="",T9=""),"",VALUE(MID(L9,2,1))+MATCH(T9,Lists!$F$2:$F$5,0)-1+IF(P9="Yes",2,0)+IF(U9="Yes",1,0)+IF(O9="Yes",1,0))</f>
        <v/>
      </c>
      <c r="W9" s="25" t="str">
        <f aca="false">IF(V9="","",IF(OR(V9&gt;='Start Here'!$C$31,AND(P9="Yes",VALUE(MID(L9,2,1))&gt;=3)),"High",IF(V9&gt;='Start Here'!$C$32,"Medium","Low")))</f>
        <v/>
      </c>
      <c r="X9" s="23"/>
      <c r="Y9" s="25" t="str">
        <f aca="false">IF(X9&lt;&gt;"",X9,W9)</f>
        <v/>
      </c>
      <c r="Z9" s="23"/>
      <c r="AA9" s="23"/>
      <c r="AB9" s="23"/>
      <c r="AC9" s="23"/>
      <c r="AD9" s="23"/>
      <c r="AE9" s="26"/>
      <c r="AF9" s="26"/>
      <c r="AG9" s="24" t="str">
        <f aca="false">IF(Y9="High",'Start Here'!$D$31,IF(Y9="Medium",'Start Here'!$D$32,IF(Y9="Low",'Start Here'!$D$33,"")))</f>
        <v/>
      </c>
      <c r="AH9" s="27" t="str">
        <f aca="false">IF(OR(AF9="",AG9=""),"",DATE(YEAR(AF9),MONTH(AF9)+AG9,DAY(AF9)))</f>
        <v/>
      </c>
      <c r="AI9" s="25" t="str">
        <f aca="true">IF(B9="","",IF(H9="Retired","Retired",IF(AF9="","Not reviewed",IF(AH9="","",IF(AH9&lt;TODAY(),"Overdue",IF(AH9-TODAY()&lt;=30,"Due soon","OK"))))))</f>
        <v/>
      </c>
    </row>
    <row r="10" customFormat="false" ht="15" hidden="false" customHeight="false" outlineLevel="0" collapsed="false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 t="str">
        <f aca="false">IF(OR(L10="",T10=""),"",VALUE(MID(L10,2,1))+MATCH(T10,Lists!$F$2:$F$5,0)-1+IF(P10="Yes",2,0)+IF(U10="Yes",1,0)+IF(O10="Yes",1,0))</f>
        <v/>
      </c>
      <c r="W10" s="25" t="str">
        <f aca="false">IF(V10="","",IF(OR(V10&gt;='Start Here'!$C$31,AND(P10="Yes",VALUE(MID(L10,2,1))&gt;=3)),"High",IF(V10&gt;='Start Here'!$C$32,"Medium","Low")))</f>
        <v/>
      </c>
      <c r="X10" s="23"/>
      <c r="Y10" s="25" t="str">
        <f aca="false">IF(X10&lt;&gt;"",X10,W10)</f>
        <v/>
      </c>
      <c r="Z10" s="23"/>
      <c r="AA10" s="23"/>
      <c r="AB10" s="23"/>
      <c r="AC10" s="23"/>
      <c r="AD10" s="23"/>
      <c r="AE10" s="26"/>
      <c r="AF10" s="26"/>
      <c r="AG10" s="24" t="str">
        <f aca="false">IF(Y10="High",'Start Here'!$D$31,IF(Y10="Medium",'Start Here'!$D$32,IF(Y10="Low",'Start Here'!$D$33,"")))</f>
        <v/>
      </c>
      <c r="AH10" s="27" t="str">
        <f aca="false">IF(OR(AF10="",AG10=""),"",DATE(YEAR(AF10),MONTH(AF10)+AG10,DAY(AF10)))</f>
        <v/>
      </c>
      <c r="AI10" s="25" t="str">
        <f aca="true">IF(B10="","",IF(H10="Retired","Retired",IF(AF10="","Not reviewed",IF(AH10="","",IF(AH10&lt;TODAY(),"Overdue",IF(AH10-TODAY()&lt;=30,"Due soon","OK"))))))</f>
        <v/>
      </c>
    </row>
    <row r="11" customFormat="false" ht="15" hidden="false" customHeight="false" outlineLevel="0" collapsed="false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 t="str">
        <f aca="false">IF(OR(L11="",T11=""),"",VALUE(MID(L11,2,1))+MATCH(T11,Lists!$F$2:$F$5,0)-1+IF(P11="Yes",2,0)+IF(U11="Yes",1,0)+IF(O11="Yes",1,0))</f>
        <v/>
      </c>
      <c r="W11" s="25" t="str">
        <f aca="false">IF(V11="","",IF(OR(V11&gt;='Start Here'!$C$31,AND(P11="Yes",VALUE(MID(L11,2,1))&gt;=3)),"High",IF(V11&gt;='Start Here'!$C$32,"Medium","Low")))</f>
        <v/>
      </c>
      <c r="X11" s="23"/>
      <c r="Y11" s="25" t="str">
        <f aca="false">IF(X11&lt;&gt;"",X11,W11)</f>
        <v/>
      </c>
      <c r="Z11" s="23"/>
      <c r="AA11" s="23"/>
      <c r="AB11" s="23"/>
      <c r="AC11" s="23"/>
      <c r="AD11" s="23"/>
      <c r="AE11" s="26"/>
      <c r="AF11" s="26"/>
      <c r="AG11" s="24" t="str">
        <f aca="false">IF(Y11="High",'Start Here'!$D$31,IF(Y11="Medium",'Start Here'!$D$32,IF(Y11="Low",'Start Here'!$D$33,"")))</f>
        <v/>
      </c>
      <c r="AH11" s="27" t="str">
        <f aca="false">IF(OR(AF11="",AG11=""),"",DATE(YEAR(AF11),MONTH(AF11)+AG11,DAY(AF11)))</f>
        <v/>
      </c>
      <c r="AI11" s="25" t="str">
        <f aca="true">IF(B11="","",IF(H11="Retired","Retired",IF(AF11="","Not reviewed",IF(AH11="","",IF(AH11&lt;TODAY(),"Overdue",IF(AH11-TODAY()&lt;=30,"Due soon","OK"))))))</f>
        <v/>
      </c>
    </row>
    <row r="12" customFormat="false" ht="15" hidden="false" customHeight="false" outlineLevel="0" collapsed="false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 t="str">
        <f aca="false">IF(OR(L12="",T12=""),"",VALUE(MID(L12,2,1))+MATCH(T12,Lists!$F$2:$F$5,0)-1+IF(P12="Yes",2,0)+IF(U12="Yes",1,0)+IF(O12="Yes",1,0))</f>
        <v/>
      </c>
      <c r="W12" s="25" t="str">
        <f aca="false">IF(V12="","",IF(OR(V12&gt;='Start Here'!$C$31,AND(P12="Yes",VALUE(MID(L12,2,1))&gt;=3)),"High",IF(V12&gt;='Start Here'!$C$32,"Medium","Low")))</f>
        <v/>
      </c>
      <c r="X12" s="23"/>
      <c r="Y12" s="25" t="str">
        <f aca="false">IF(X12&lt;&gt;"",X12,W12)</f>
        <v/>
      </c>
      <c r="Z12" s="23"/>
      <c r="AA12" s="23"/>
      <c r="AB12" s="23"/>
      <c r="AC12" s="23"/>
      <c r="AD12" s="23"/>
      <c r="AE12" s="26"/>
      <c r="AF12" s="26"/>
      <c r="AG12" s="24" t="str">
        <f aca="false">IF(Y12="High",'Start Here'!$D$31,IF(Y12="Medium",'Start Here'!$D$32,IF(Y12="Low",'Start Here'!$D$33,"")))</f>
        <v/>
      </c>
      <c r="AH12" s="27" t="str">
        <f aca="false">IF(OR(AF12="",AG12=""),"",DATE(YEAR(AF12),MONTH(AF12)+AG12,DAY(AF12)))</f>
        <v/>
      </c>
      <c r="AI12" s="25" t="str">
        <f aca="true">IF(B12="","",IF(H12="Retired","Retired",IF(AF12="","Not reviewed",IF(AH12="","",IF(AH12&lt;TODAY(),"Overdue",IF(AH12-TODAY()&lt;=30,"Due soon","OK"))))))</f>
        <v/>
      </c>
    </row>
    <row r="13" customFormat="false" ht="15" hidden="false" customHeight="false" outlineLevel="0" collapsed="false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 t="str">
        <f aca="false">IF(OR(L13="",T13=""),"",VALUE(MID(L13,2,1))+MATCH(T13,Lists!$F$2:$F$5,0)-1+IF(P13="Yes",2,0)+IF(U13="Yes",1,0)+IF(O13="Yes",1,0))</f>
        <v/>
      </c>
      <c r="W13" s="25" t="str">
        <f aca="false">IF(V13="","",IF(OR(V13&gt;='Start Here'!$C$31,AND(P13="Yes",VALUE(MID(L13,2,1))&gt;=3)),"High",IF(V13&gt;='Start Here'!$C$32,"Medium","Low")))</f>
        <v/>
      </c>
      <c r="X13" s="23"/>
      <c r="Y13" s="25" t="str">
        <f aca="false">IF(X13&lt;&gt;"",X13,W13)</f>
        <v/>
      </c>
      <c r="Z13" s="23"/>
      <c r="AA13" s="23"/>
      <c r="AB13" s="23"/>
      <c r="AC13" s="23"/>
      <c r="AD13" s="23"/>
      <c r="AE13" s="26"/>
      <c r="AF13" s="26"/>
      <c r="AG13" s="24" t="str">
        <f aca="false">IF(Y13="High",'Start Here'!$D$31,IF(Y13="Medium",'Start Here'!$D$32,IF(Y13="Low",'Start Here'!$D$33,"")))</f>
        <v/>
      </c>
      <c r="AH13" s="27" t="str">
        <f aca="false">IF(OR(AF13="",AG13=""),"",DATE(YEAR(AF13),MONTH(AF13)+AG13,DAY(AF13)))</f>
        <v/>
      </c>
      <c r="AI13" s="25" t="str">
        <f aca="true">IF(B13="","",IF(H13="Retired","Retired",IF(AF13="","Not reviewed",IF(AH13="","",IF(AH13&lt;TODAY(),"Overdue",IF(AH13-TODAY()&lt;=30,"Due soon","OK"))))))</f>
        <v/>
      </c>
    </row>
    <row r="14" customFormat="false" ht="15" hidden="false" customHeight="false" outlineLevel="0" collapsed="false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4" t="str">
        <f aca="false">IF(OR(L14="",T14=""),"",VALUE(MID(L14,2,1))+MATCH(T14,Lists!$F$2:$F$5,0)-1+IF(P14="Yes",2,0)+IF(U14="Yes",1,0)+IF(O14="Yes",1,0))</f>
        <v/>
      </c>
      <c r="W14" s="25" t="str">
        <f aca="false">IF(V14="","",IF(OR(V14&gt;='Start Here'!$C$31,AND(P14="Yes",VALUE(MID(L14,2,1))&gt;=3)),"High",IF(V14&gt;='Start Here'!$C$32,"Medium","Low")))</f>
        <v/>
      </c>
      <c r="X14" s="23"/>
      <c r="Y14" s="25" t="str">
        <f aca="false">IF(X14&lt;&gt;"",X14,W14)</f>
        <v/>
      </c>
      <c r="Z14" s="23"/>
      <c r="AA14" s="23"/>
      <c r="AB14" s="23"/>
      <c r="AC14" s="23"/>
      <c r="AD14" s="23"/>
      <c r="AE14" s="26"/>
      <c r="AF14" s="26"/>
      <c r="AG14" s="24" t="str">
        <f aca="false">IF(Y14="High",'Start Here'!$D$31,IF(Y14="Medium",'Start Here'!$D$32,IF(Y14="Low",'Start Here'!$D$33,"")))</f>
        <v/>
      </c>
      <c r="AH14" s="27" t="str">
        <f aca="false">IF(OR(AF14="",AG14=""),"",DATE(YEAR(AF14),MONTH(AF14)+AG14,DAY(AF14)))</f>
        <v/>
      </c>
      <c r="AI14" s="25" t="str">
        <f aca="true">IF(B14="","",IF(H14="Retired","Retired",IF(AF14="","Not reviewed",IF(AH14="","",IF(AH14&lt;TODAY(),"Overdue",IF(AH14-TODAY()&lt;=30,"Due soon","OK"))))))</f>
        <v/>
      </c>
    </row>
    <row r="15" customFormat="false" ht="15" hidden="false" customHeight="false" outlineLevel="0" collapsed="false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4" t="str">
        <f aca="false">IF(OR(L15="",T15=""),"",VALUE(MID(L15,2,1))+MATCH(T15,Lists!$F$2:$F$5,0)-1+IF(P15="Yes",2,0)+IF(U15="Yes",1,0)+IF(O15="Yes",1,0))</f>
        <v/>
      </c>
      <c r="W15" s="25" t="str">
        <f aca="false">IF(V15="","",IF(OR(V15&gt;='Start Here'!$C$31,AND(P15="Yes",VALUE(MID(L15,2,1))&gt;=3)),"High",IF(V15&gt;='Start Here'!$C$32,"Medium","Low")))</f>
        <v/>
      </c>
      <c r="X15" s="23"/>
      <c r="Y15" s="25" t="str">
        <f aca="false">IF(X15&lt;&gt;"",X15,W15)</f>
        <v/>
      </c>
      <c r="Z15" s="23"/>
      <c r="AA15" s="23"/>
      <c r="AB15" s="23"/>
      <c r="AC15" s="23"/>
      <c r="AD15" s="23"/>
      <c r="AE15" s="26"/>
      <c r="AF15" s="26"/>
      <c r="AG15" s="24" t="str">
        <f aca="false">IF(Y15="High",'Start Here'!$D$31,IF(Y15="Medium",'Start Here'!$D$32,IF(Y15="Low",'Start Here'!$D$33,"")))</f>
        <v/>
      </c>
      <c r="AH15" s="27" t="str">
        <f aca="false">IF(OR(AF15="",AG15=""),"",DATE(YEAR(AF15),MONTH(AF15)+AG15,DAY(AF15)))</f>
        <v/>
      </c>
      <c r="AI15" s="25" t="str">
        <f aca="true">IF(B15="","",IF(H15="Retired","Retired",IF(AF15="","Not reviewed",IF(AH15="","",IF(AH15&lt;TODAY(),"Overdue",IF(AH15-TODAY()&lt;=30,"Due soon","OK"))))))</f>
        <v/>
      </c>
    </row>
    <row r="16" customFormat="false" ht="15" hidden="false" customHeight="false" outlineLevel="0" collapsed="false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4" t="str">
        <f aca="false">IF(OR(L16="",T16=""),"",VALUE(MID(L16,2,1))+MATCH(T16,Lists!$F$2:$F$5,0)-1+IF(P16="Yes",2,0)+IF(U16="Yes",1,0)+IF(O16="Yes",1,0))</f>
        <v/>
      </c>
      <c r="W16" s="25" t="str">
        <f aca="false">IF(V16="","",IF(OR(V16&gt;='Start Here'!$C$31,AND(P16="Yes",VALUE(MID(L16,2,1))&gt;=3)),"High",IF(V16&gt;='Start Here'!$C$32,"Medium","Low")))</f>
        <v/>
      </c>
      <c r="X16" s="23"/>
      <c r="Y16" s="25" t="str">
        <f aca="false">IF(X16&lt;&gt;"",X16,W16)</f>
        <v/>
      </c>
      <c r="Z16" s="23"/>
      <c r="AA16" s="23"/>
      <c r="AB16" s="23"/>
      <c r="AC16" s="23"/>
      <c r="AD16" s="23"/>
      <c r="AE16" s="26"/>
      <c r="AF16" s="26"/>
      <c r="AG16" s="24" t="str">
        <f aca="false">IF(Y16="High",'Start Here'!$D$31,IF(Y16="Medium",'Start Here'!$D$32,IF(Y16="Low",'Start Here'!$D$33,"")))</f>
        <v/>
      </c>
      <c r="AH16" s="27" t="str">
        <f aca="false">IF(OR(AF16="",AG16=""),"",DATE(YEAR(AF16),MONTH(AF16)+AG16,DAY(AF16)))</f>
        <v/>
      </c>
      <c r="AI16" s="25" t="str">
        <f aca="true">IF(B16="","",IF(H16="Retired","Retired",IF(AF16="","Not reviewed",IF(AH16="","",IF(AH16&lt;TODAY(),"Overdue",IF(AH16-TODAY()&lt;=30,"Due soon","OK"))))))</f>
        <v/>
      </c>
    </row>
    <row r="17" customFormat="false" ht="15" hidden="false" customHeight="false" outlineLevel="0" collapsed="false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4" t="str">
        <f aca="false">IF(OR(L17="",T17=""),"",VALUE(MID(L17,2,1))+MATCH(T17,Lists!$F$2:$F$5,0)-1+IF(P17="Yes",2,0)+IF(U17="Yes",1,0)+IF(O17="Yes",1,0))</f>
        <v/>
      </c>
      <c r="W17" s="25" t="str">
        <f aca="false">IF(V17="","",IF(OR(V17&gt;='Start Here'!$C$31,AND(P17="Yes",VALUE(MID(L17,2,1))&gt;=3)),"High",IF(V17&gt;='Start Here'!$C$32,"Medium","Low")))</f>
        <v/>
      </c>
      <c r="X17" s="23"/>
      <c r="Y17" s="25" t="str">
        <f aca="false">IF(X17&lt;&gt;"",X17,W17)</f>
        <v/>
      </c>
      <c r="Z17" s="23"/>
      <c r="AA17" s="23"/>
      <c r="AB17" s="23"/>
      <c r="AC17" s="23"/>
      <c r="AD17" s="23"/>
      <c r="AE17" s="26"/>
      <c r="AF17" s="26"/>
      <c r="AG17" s="24" t="str">
        <f aca="false">IF(Y17="High",'Start Here'!$D$31,IF(Y17="Medium",'Start Here'!$D$32,IF(Y17="Low",'Start Here'!$D$33,"")))</f>
        <v/>
      </c>
      <c r="AH17" s="27" t="str">
        <f aca="false">IF(OR(AF17="",AG17=""),"",DATE(YEAR(AF17),MONTH(AF17)+AG17,DAY(AF17)))</f>
        <v/>
      </c>
      <c r="AI17" s="25" t="str">
        <f aca="true">IF(B17="","",IF(H17="Retired","Retired",IF(AF17="","Not reviewed",IF(AH17="","",IF(AH17&lt;TODAY(),"Overdue",IF(AH17-TODAY()&lt;=30,"Due soon","OK"))))))</f>
        <v/>
      </c>
    </row>
    <row r="18" customFormat="false" ht="15" hidden="false" customHeight="false" outlineLevel="0" collapsed="false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4" t="str">
        <f aca="false">IF(OR(L18="",T18=""),"",VALUE(MID(L18,2,1))+MATCH(T18,Lists!$F$2:$F$5,0)-1+IF(P18="Yes",2,0)+IF(U18="Yes",1,0)+IF(O18="Yes",1,0))</f>
        <v/>
      </c>
      <c r="W18" s="25" t="str">
        <f aca="false">IF(V18="","",IF(OR(V18&gt;='Start Here'!$C$31,AND(P18="Yes",VALUE(MID(L18,2,1))&gt;=3)),"High",IF(V18&gt;='Start Here'!$C$32,"Medium","Low")))</f>
        <v/>
      </c>
      <c r="X18" s="23"/>
      <c r="Y18" s="25" t="str">
        <f aca="false">IF(X18&lt;&gt;"",X18,W18)</f>
        <v/>
      </c>
      <c r="Z18" s="23"/>
      <c r="AA18" s="23"/>
      <c r="AB18" s="23"/>
      <c r="AC18" s="23"/>
      <c r="AD18" s="23"/>
      <c r="AE18" s="26"/>
      <c r="AF18" s="26"/>
      <c r="AG18" s="24" t="str">
        <f aca="false">IF(Y18="High",'Start Here'!$D$31,IF(Y18="Medium",'Start Here'!$D$32,IF(Y18="Low",'Start Here'!$D$33,"")))</f>
        <v/>
      </c>
      <c r="AH18" s="27" t="str">
        <f aca="false">IF(OR(AF18="",AG18=""),"",DATE(YEAR(AF18),MONTH(AF18)+AG18,DAY(AF18)))</f>
        <v/>
      </c>
      <c r="AI18" s="25" t="str">
        <f aca="true">IF(B18="","",IF(H18="Retired","Retired",IF(AF18="","Not reviewed",IF(AH18="","",IF(AH18&lt;TODAY(),"Overdue",IF(AH18-TODAY()&lt;=30,"Due soon","OK"))))))</f>
        <v/>
      </c>
    </row>
    <row r="19" customFormat="false" ht="15" hidden="false" customHeight="false" outlineLevel="0" collapsed="false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4" t="str">
        <f aca="false">IF(OR(L19="",T19=""),"",VALUE(MID(L19,2,1))+MATCH(T19,Lists!$F$2:$F$5,0)-1+IF(P19="Yes",2,0)+IF(U19="Yes",1,0)+IF(O19="Yes",1,0))</f>
        <v/>
      </c>
      <c r="W19" s="25" t="str">
        <f aca="false">IF(V19="","",IF(OR(V19&gt;='Start Here'!$C$31,AND(P19="Yes",VALUE(MID(L19,2,1))&gt;=3)),"High",IF(V19&gt;='Start Here'!$C$32,"Medium","Low")))</f>
        <v/>
      </c>
      <c r="X19" s="23"/>
      <c r="Y19" s="25" t="str">
        <f aca="false">IF(X19&lt;&gt;"",X19,W19)</f>
        <v/>
      </c>
      <c r="Z19" s="23"/>
      <c r="AA19" s="23"/>
      <c r="AB19" s="23"/>
      <c r="AC19" s="23"/>
      <c r="AD19" s="23"/>
      <c r="AE19" s="26"/>
      <c r="AF19" s="26"/>
      <c r="AG19" s="24" t="str">
        <f aca="false">IF(Y19="High",'Start Here'!$D$31,IF(Y19="Medium",'Start Here'!$D$32,IF(Y19="Low",'Start Here'!$D$33,"")))</f>
        <v/>
      </c>
      <c r="AH19" s="27" t="str">
        <f aca="false">IF(OR(AF19="",AG19=""),"",DATE(YEAR(AF19),MONTH(AF19)+AG19,DAY(AF19)))</f>
        <v/>
      </c>
      <c r="AI19" s="25" t="str">
        <f aca="true">IF(B19="","",IF(H19="Retired","Retired",IF(AF19="","Not reviewed",IF(AH19="","",IF(AH19&lt;TODAY(),"Overdue",IF(AH19-TODAY()&lt;=30,"Due soon","OK"))))))</f>
        <v/>
      </c>
    </row>
    <row r="20" customFormat="false" ht="15" hidden="false" customHeight="false" outlineLevel="0" collapsed="false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 t="str">
        <f aca="false">IF(OR(L20="",T20=""),"",VALUE(MID(L20,2,1))+MATCH(T20,Lists!$F$2:$F$5,0)-1+IF(P20="Yes",2,0)+IF(U20="Yes",1,0)+IF(O20="Yes",1,0))</f>
        <v/>
      </c>
      <c r="W20" s="25" t="str">
        <f aca="false">IF(V20="","",IF(OR(V20&gt;='Start Here'!$C$31,AND(P20="Yes",VALUE(MID(L20,2,1))&gt;=3)),"High",IF(V20&gt;='Start Here'!$C$32,"Medium","Low")))</f>
        <v/>
      </c>
      <c r="X20" s="23"/>
      <c r="Y20" s="25" t="str">
        <f aca="false">IF(X20&lt;&gt;"",X20,W20)</f>
        <v/>
      </c>
      <c r="Z20" s="23"/>
      <c r="AA20" s="23"/>
      <c r="AB20" s="23"/>
      <c r="AC20" s="23"/>
      <c r="AD20" s="23"/>
      <c r="AE20" s="26"/>
      <c r="AF20" s="26"/>
      <c r="AG20" s="24" t="str">
        <f aca="false">IF(Y20="High",'Start Here'!$D$31,IF(Y20="Medium",'Start Here'!$D$32,IF(Y20="Low",'Start Here'!$D$33,"")))</f>
        <v/>
      </c>
      <c r="AH20" s="27" t="str">
        <f aca="false">IF(OR(AF20="",AG20=""),"",DATE(YEAR(AF20),MONTH(AF20)+AG20,DAY(AF20)))</f>
        <v/>
      </c>
      <c r="AI20" s="25" t="str">
        <f aca="true">IF(B20="","",IF(H20="Retired","Retired",IF(AF20="","Not reviewed",IF(AH20="","",IF(AH20&lt;TODAY(),"Overdue",IF(AH20-TODAY()&lt;=30,"Due soon","OK"))))))</f>
        <v/>
      </c>
    </row>
    <row r="21" customFormat="false" ht="15" hidden="false" customHeight="false" outlineLevel="0" collapsed="false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4" t="str">
        <f aca="false">IF(OR(L21="",T21=""),"",VALUE(MID(L21,2,1))+MATCH(T21,Lists!$F$2:$F$5,0)-1+IF(P21="Yes",2,0)+IF(U21="Yes",1,0)+IF(O21="Yes",1,0))</f>
        <v/>
      </c>
      <c r="W21" s="25" t="str">
        <f aca="false">IF(V21="","",IF(OR(V21&gt;='Start Here'!$C$31,AND(P21="Yes",VALUE(MID(L21,2,1))&gt;=3)),"High",IF(V21&gt;='Start Here'!$C$32,"Medium","Low")))</f>
        <v/>
      </c>
      <c r="X21" s="23"/>
      <c r="Y21" s="25" t="str">
        <f aca="false">IF(X21&lt;&gt;"",X21,W21)</f>
        <v/>
      </c>
      <c r="Z21" s="23"/>
      <c r="AA21" s="23"/>
      <c r="AB21" s="23"/>
      <c r="AC21" s="23"/>
      <c r="AD21" s="23"/>
      <c r="AE21" s="26"/>
      <c r="AF21" s="26"/>
      <c r="AG21" s="24" t="str">
        <f aca="false">IF(Y21="High",'Start Here'!$D$31,IF(Y21="Medium",'Start Here'!$D$32,IF(Y21="Low",'Start Here'!$D$33,"")))</f>
        <v/>
      </c>
      <c r="AH21" s="27" t="str">
        <f aca="false">IF(OR(AF21="",AG21=""),"",DATE(YEAR(AF21),MONTH(AF21)+AG21,DAY(AF21)))</f>
        <v/>
      </c>
      <c r="AI21" s="25" t="str">
        <f aca="true">IF(B21="","",IF(H21="Retired","Retired",IF(AF21="","Not reviewed",IF(AH21="","",IF(AH21&lt;TODAY(),"Overdue",IF(AH21-TODAY()&lt;=30,"Due soon","OK"))))))</f>
        <v/>
      </c>
    </row>
    <row r="22" customFormat="false" ht="15" hidden="false" customHeight="false" outlineLevel="0" collapsed="false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4" t="str">
        <f aca="false">IF(OR(L22="",T22=""),"",VALUE(MID(L22,2,1))+MATCH(T22,Lists!$F$2:$F$5,0)-1+IF(P22="Yes",2,0)+IF(U22="Yes",1,0)+IF(O22="Yes",1,0))</f>
        <v/>
      </c>
      <c r="W22" s="25" t="str">
        <f aca="false">IF(V22="","",IF(OR(V22&gt;='Start Here'!$C$31,AND(P22="Yes",VALUE(MID(L22,2,1))&gt;=3)),"High",IF(V22&gt;='Start Here'!$C$32,"Medium","Low")))</f>
        <v/>
      </c>
      <c r="X22" s="23"/>
      <c r="Y22" s="25" t="str">
        <f aca="false">IF(X22&lt;&gt;"",X22,W22)</f>
        <v/>
      </c>
      <c r="Z22" s="23"/>
      <c r="AA22" s="23"/>
      <c r="AB22" s="23"/>
      <c r="AC22" s="23"/>
      <c r="AD22" s="23"/>
      <c r="AE22" s="26"/>
      <c r="AF22" s="26"/>
      <c r="AG22" s="24" t="str">
        <f aca="false">IF(Y22="High",'Start Here'!$D$31,IF(Y22="Medium",'Start Here'!$D$32,IF(Y22="Low",'Start Here'!$D$33,"")))</f>
        <v/>
      </c>
      <c r="AH22" s="27" t="str">
        <f aca="false">IF(OR(AF22="",AG22=""),"",DATE(YEAR(AF22),MONTH(AF22)+AG22,DAY(AF22)))</f>
        <v/>
      </c>
      <c r="AI22" s="25" t="str">
        <f aca="true">IF(B22="","",IF(H22="Retired","Retired",IF(AF22="","Not reviewed",IF(AH22="","",IF(AH22&lt;TODAY(),"Overdue",IF(AH22-TODAY()&lt;=30,"Due soon","OK"))))))</f>
        <v/>
      </c>
    </row>
    <row r="23" customFormat="false" ht="15" hidden="false" customHeight="false" outlineLevel="0" collapsed="false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 t="str">
        <f aca="false">IF(OR(L23="",T23=""),"",VALUE(MID(L23,2,1))+MATCH(T23,Lists!$F$2:$F$5,0)-1+IF(P23="Yes",2,0)+IF(U23="Yes",1,0)+IF(O23="Yes",1,0))</f>
        <v/>
      </c>
      <c r="W23" s="25" t="str">
        <f aca="false">IF(V23="","",IF(OR(V23&gt;='Start Here'!$C$31,AND(P23="Yes",VALUE(MID(L23,2,1))&gt;=3)),"High",IF(V23&gt;='Start Here'!$C$32,"Medium","Low")))</f>
        <v/>
      </c>
      <c r="X23" s="23"/>
      <c r="Y23" s="25" t="str">
        <f aca="false">IF(X23&lt;&gt;"",X23,W23)</f>
        <v/>
      </c>
      <c r="Z23" s="23"/>
      <c r="AA23" s="23"/>
      <c r="AB23" s="23"/>
      <c r="AC23" s="23"/>
      <c r="AD23" s="23"/>
      <c r="AE23" s="26"/>
      <c r="AF23" s="26"/>
      <c r="AG23" s="24" t="str">
        <f aca="false">IF(Y23="High",'Start Here'!$D$31,IF(Y23="Medium",'Start Here'!$D$32,IF(Y23="Low",'Start Here'!$D$33,"")))</f>
        <v/>
      </c>
      <c r="AH23" s="27" t="str">
        <f aca="false">IF(OR(AF23="",AG23=""),"",DATE(YEAR(AF23),MONTH(AF23)+AG23,DAY(AF23)))</f>
        <v/>
      </c>
      <c r="AI23" s="25" t="str">
        <f aca="true">IF(B23="","",IF(H23="Retired","Retired",IF(AF23="","Not reviewed",IF(AH23="","",IF(AH23&lt;TODAY(),"Overdue",IF(AH23-TODAY()&lt;=30,"Due soon","OK"))))))</f>
        <v/>
      </c>
    </row>
    <row r="24" customFormat="false" ht="15" hidden="false" customHeight="false" outlineLevel="0" collapsed="false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4" t="str">
        <f aca="false">IF(OR(L24="",T24=""),"",VALUE(MID(L24,2,1))+MATCH(T24,Lists!$F$2:$F$5,0)-1+IF(P24="Yes",2,0)+IF(U24="Yes",1,0)+IF(O24="Yes",1,0))</f>
        <v/>
      </c>
      <c r="W24" s="25" t="str">
        <f aca="false">IF(V24="","",IF(OR(V24&gt;='Start Here'!$C$31,AND(P24="Yes",VALUE(MID(L24,2,1))&gt;=3)),"High",IF(V24&gt;='Start Here'!$C$32,"Medium","Low")))</f>
        <v/>
      </c>
      <c r="X24" s="23"/>
      <c r="Y24" s="25" t="str">
        <f aca="false">IF(X24&lt;&gt;"",X24,W24)</f>
        <v/>
      </c>
      <c r="Z24" s="23"/>
      <c r="AA24" s="23"/>
      <c r="AB24" s="23"/>
      <c r="AC24" s="23"/>
      <c r="AD24" s="23"/>
      <c r="AE24" s="26"/>
      <c r="AF24" s="26"/>
      <c r="AG24" s="24" t="str">
        <f aca="false">IF(Y24="High",'Start Here'!$D$31,IF(Y24="Medium",'Start Here'!$D$32,IF(Y24="Low",'Start Here'!$D$33,"")))</f>
        <v/>
      </c>
      <c r="AH24" s="27" t="str">
        <f aca="false">IF(OR(AF24="",AG24=""),"",DATE(YEAR(AF24),MONTH(AF24)+AG24,DAY(AF24)))</f>
        <v/>
      </c>
      <c r="AI24" s="25" t="str">
        <f aca="true">IF(B24="","",IF(H24="Retired","Retired",IF(AF24="","Not reviewed",IF(AH24="","",IF(AH24&lt;TODAY(),"Overdue",IF(AH24-TODAY()&lt;=30,"Due soon","OK"))))))</f>
        <v/>
      </c>
    </row>
    <row r="25" customFormat="false" ht="15" hidden="false" customHeight="false" outlineLevel="0" collapsed="false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4" t="str">
        <f aca="false">IF(OR(L25="",T25=""),"",VALUE(MID(L25,2,1))+MATCH(T25,Lists!$F$2:$F$5,0)-1+IF(P25="Yes",2,0)+IF(U25="Yes",1,0)+IF(O25="Yes",1,0))</f>
        <v/>
      </c>
      <c r="W25" s="25" t="str">
        <f aca="false">IF(V25="","",IF(OR(V25&gt;='Start Here'!$C$31,AND(P25="Yes",VALUE(MID(L25,2,1))&gt;=3)),"High",IF(V25&gt;='Start Here'!$C$32,"Medium","Low")))</f>
        <v/>
      </c>
      <c r="X25" s="23"/>
      <c r="Y25" s="25" t="str">
        <f aca="false">IF(X25&lt;&gt;"",X25,W25)</f>
        <v/>
      </c>
      <c r="Z25" s="23"/>
      <c r="AA25" s="23"/>
      <c r="AB25" s="23"/>
      <c r="AC25" s="23"/>
      <c r="AD25" s="23"/>
      <c r="AE25" s="26"/>
      <c r="AF25" s="26"/>
      <c r="AG25" s="24" t="str">
        <f aca="false">IF(Y25="High",'Start Here'!$D$31,IF(Y25="Medium",'Start Here'!$D$32,IF(Y25="Low",'Start Here'!$D$33,"")))</f>
        <v/>
      </c>
      <c r="AH25" s="27" t="str">
        <f aca="false">IF(OR(AF25="",AG25=""),"",DATE(YEAR(AF25),MONTH(AF25)+AG25,DAY(AF25)))</f>
        <v/>
      </c>
      <c r="AI25" s="25" t="str">
        <f aca="true">IF(B25="","",IF(H25="Retired","Retired",IF(AF25="","Not reviewed",IF(AH25="","",IF(AH25&lt;TODAY(),"Overdue",IF(AH25-TODAY()&lt;=30,"Due soon","OK"))))))</f>
        <v/>
      </c>
    </row>
    <row r="26" customFormat="false" ht="15" hidden="false" customHeight="false" outlineLevel="0" collapsed="false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 t="str">
        <f aca="false">IF(OR(L26="",T26=""),"",VALUE(MID(L26,2,1))+MATCH(T26,Lists!$F$2:$F$5,0)-1+IF(P26="Yes",2,0)+IF(U26="Yes",1,0)+IF(O26="Yes",1,0))</f>
        <v/>
      </c>
      <c r="W26" s="25" t="str">
        <f aca="false">IF(V26="","",IF(OR(V26&gt;='Start Here'!$C$31,AND(P26="Yes",VALUE(MID(L26,2,1))&gt;=3)),"High",IF(V26&gt;='Start Here'!$C$32,"Medium","Low")))</f>
        <v/>
      </c>
      <c r="X26" s="23"/>
      <c r="Y26" s="25" t="str">
        <f aca="false">IF(X26&lt;&gt;"",X26,W26)</f>
        <v/>
      </c>
      <c r="Z26" s="23"/>
      <c r="AA26" s="23"/>
      <c r="AB26" s="23"/>
      <c r="AC26" s="23"/>
      <c r="AD26" s="23"/>
      <c r="AE26" s="26"/>
      <c r="AF26" s="26"/>
      <c r="AG26" s="24" t="str">
        <f aca="false">IF(Y26="High",'Start Here'!$D$31,IF(Y26="Medium",'Start Here'!$D$32,IF(Y26="Low",'Start Here'!$D$33,"")))</f>
        <v/>
      </c>
      <c r="AH26" s="27" t="str">
        <f aca="false">IF(OR(AF26="",AG26=""),"",DATE(YEAR(AF26),MONTH(AF26)+AG26,DAY(AF26)))</f>
        <v/>
      </c>
      <c r="AI26" s="25" t="str">
        <f aca="true">IF(B26="","",IF(H26="Retired","Retired",IF(AF26="","Not reviewed",IF(AH26="","",IF(AH26&lt;TODAY(),"Overdue",IF(AH26-TODAY()&lt;=30,"Due soon","OK"))))))</f>
        <v/>
      </c>
    </row>
    <row r="27" customFormat="false" ht="15" hidden="false" customHeight="false" outlineLevel="0" collapsed="false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4" t="str">
        <f aca="false">IF(OR(L27="",T27=""),"",VALUE(MID(L27,2,1))+MATCH(T27,Lists!$F$2:$F$5,0)-1+IF(P27="Yes",2,0)+IF(U27="Yes",1,0)+IF(O27="Yes",1,0))</f>
        <v/>
      </c>
      <c r="W27" s="25" t="str">
        <f aca="false">IF(V27="","",IF(OR(V27&gt;='Start Here'!$C$31,AND(P27="Yes",VALUE(MID(L27,2,1))&gt;=3)),"High",IF(V27&gt;='Start Here'!$C$32,"Medium","Low")))</f>
        <v/>
      </c>
      <c r="X27" s="23"/>
      <c r="Y27" s="25" t="str">
        <f aca="false">IF(X27&lt;&gt;"",X27,W27)</f>
        <v/>
      </c>
      <c r="Z27" s="23"/>
      <c r="AA27" s="23"/>
      <c r="AB27" s="23"/>
      <c r="AC27" s="23"/>
      <c r="AD27" s="23"/>
      <c r="AE27" s="26"/>
      <c r="AF27" s="26"/>
      <c r="AG27" s="24" t="str">
        <f aca="false">IF(Y27="High",'Start Here'!$D$31,IF(Y27="Medium",'Start Here'!$D$32,IF(Y27="Low",'Start Here'!$D$33,"")))</f>
        <v/>
      </c>
      <c r="AH27" s="27" t="str">
        <f aca="false">IF(OR(AF27="",AG27=""),"",DATE(YEAR(AF27),MONTH(AF27)+AG27,DAY(AF27)))</f>
        <v/>
      </c>
      <c r="AI27" s="25" t="str">
        <f aca="true">IF(B27="","",IF(H27="Retired","Retired",IF(AF27="","Not reviewed",IF(AH27="","",IF(AH27&lt;TODAY(),"Overdue",IF(AH27-TODAY()&lt;=30,"Due soon","OK"))))))</f>
        <v/>
      </c>
    </row>
    <row r="28" customFormat="false" ht="15" hidden="false" customHeight="false" outlineLevel="0" collapsed="false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 t="str">
        <f aca="false">IF(OR(L28="",T28=""),"",VALUE(MID(L28,2,1))+MATCH(T28,Lists!$F$2:$F$5,0)-1+IF(P28="Yes",2,0)+IF(U28="Yes",1,0)+IF(O28="Yes",1,0))</f>
        <v/>
      </c>
      <c r="W28" s="25" t="str">
        <f aca="false">IF(V28="","",IF(OR(V28&gt;='Start Here'!$C$31,AND(P28="Yes",VALUE(MID(L28,2,1))&gt;=3)),"High",IF(V28&gt;='Start Here'!$C$32,"Medium","Low")))</f>
        <v/>
      </c>
      <c r="X28" s="23"/>
      <c r="Y28" s="25" t="str">
        <f aca="false">IF(X28&lt;&gt;"",X28,W28)</f>
        <v/>
      </c>
      <c r="Z28" s="23"/>
      <c r="AA28" s="23"/>
      <c r="AB28" s="23"/>
      <c r="AC28" s="23"/>
      <c r="AD28" s="23"/>
      <c r="AE28" s="26"/>
      <c r="AF28" s="26"/>
      <c r="AG28" s="24" t="str">
        <f aca="false">IF(Y28="High",'Start Here'!$D$31,IF(Y28="Medium",'Start Here'!$D$32,IF(Y28="Low",'Start Here'!$D$33,"")))</f>
        <v/>
      </c>
      <c r="AH28" s="27" t="str">
        <f aca="false">IF(OR(AF28="",AG28=""),"",DATE(YEAR(AF28),MONTH(AF28)+AG28,DAY(AF28)))</f>
        <v/>
      </c>
      <c r="AI28" s="25" t="str">
        <f aca="true">IF(B28="","",IF(H28="Retired","Retired",IF(AF28="","Not reviewed",IF(AH28="","",IF(AH28&lt;TODAY(),"Overdue",IF(AH28-TODAY()&lt;=30,"Due soon","OK"))))))</f>
        <v/>
      </c>
    </row>
    <row r="29" customFormat="false" ht="15" hidden="false" customHeight="false" outlineLevel="0" collapsed="false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 t="str">
        <f aca="false">IF(OR(L29="",T29=""),"",VALUE(MID(L29,2,1))+MATCH(T29,Lists!$F$2:$F$5,0)-1+IF(P29="Yes",2,0)+IF(U29="Yes",1,0)+IF(O29="Yes",1,0))</f>
        <v/>
      </c>
      <c r="W29" s="25" t="str">
        <f aca="false">IF(V29="","",IF(OR(V29&gt;='Start Here'!$C$31,AND(P29="Yes",VALUE(MID(L29,2,1))&gt;=3)),"High",IF(V29&gt;='Start Here'!$C$32,"Medium","Low")))</f>
        <v/>
      </c>
      <c r="X29" s="23"/>
      <c r="Y29" s="25" t="str">
        <f aca="false">IF(X29&lt;&gt;"",X29,W29)</f>
        <v/>
      </c>
      <c r="Z29" s="23"/>
      <c r="AA29" s="23"/>
      <c r="AB29" s="23"/>
      <c r="AC29" s="23"/>
      <c r="AD29" s="23"/>
      <c r="AE29" s="26"/>
      <c r="AF29" s="26"/>
      <c r="AG29" s="24" t="str">
        <f aca="false">IF(Y29="High",'Start Here'!$D$31,IF(Y29="Medium",'Start Here'!$D$32,IF(Y29="Low",'Start Here'!$D$33,"")))</f>
        <v/>
      </c>
      <c r="AH29" s="27" t="str">
        <f aca="false">IF(OR(AF29="",AG29=""),"",DATE(YEAR(AF29),MONTH(AF29)+AG29,DAY(AF29)))</f>
        <v/>
      </c>
      <c r="AI29" s="25" t="str">
        <f aca="true">IF(B29="","",IF(H29="Retired","Retired",IF(AF29="","Not reviewed",IF(AH29="","",IF(AH29&lt;TODAY(),"Overdue",IF(AH29-TODAY()&lt;=30,"Due soon","OK"))))))</f>
        <v/>
      </c>
    </row>
    <row r="30" customFormat="false" ht="15" hidden="false" customHeight="false" outlineLevel="0" collapsed="false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 t="str">
        <f aca="false">IF(OR(L30="",T30=""),"",VALUE(MID(L30,2,1))+MATCH(T30,Lists!$F$2:$F$5,0)-1+IF(P30="Yes",2,0)+IF(U30="Yes",1,0)+IF(O30="Yes",1,0))</f>
        <v/>
      </c>
      <c r="W30" s="25" t="str">
        <f aca="false">IF(V30="","",IF(OR(V30&gt;='Start Here'!$C$31,AND(P30="Yes",VALUE(MID(L30,2,1))&gt;=3)),"High",IF(V30&gt;='Start Here'!$C$32,"Medium","Low")))</f>
        <v/>
      </c>
      <c r="X30" s="23"/>
      <c r="Y30" s="25" t="str">
        <f aca="false">IF(X30&lt;&gt;"",X30,W30)</f>
        <v/>
      </c>
      <c r="Z30" s="23"/>
      <c r="AA30" s="23"/>
      <c r="AB30" s="23"/>
      <c r="AC30" s="23"/>
      <c r="AD30" s="23"/>
      <c r="AE30" s="26"/>
      <c r="AF30" s="26"/>
      <c r="AG30" s="24" t="str">
        <f aca="false">IF(Y30="High",'Start Here'!$D$31,IF(Y30="Medium",'Start Here'!$D$32,IF(Y30="Low",'Start Here'!$D$33,"")))</f>
        <v/>
      </c>
      <c r="AH30" s="27" t="str">
        <f aca="false">IF(OR(AF30="",AG30=""),"",DATE(YEAR(AF30),MONTH(AF30)+AG30,DAY(AF30)))</f>
        <v/>
      </c>
      <c r="AI30" s="25" t="str">
        <f aca="true">IF(B30="","",IF(H30="Retired","Retired",IF(AF30="","Not reviewed",IF(AH30="","",IF(AH30&lt;TODAY(),"Overdue",IF(AH30-TODAY()&lt;=30,"Due soon","OK"))))))</f>
        <v/>
      </c>
    </row>
    <row r="31" customFormat="false" ht="15" hidden="false" customHeight="false" outlineLevel="0" collapsed="false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4" t="str">
        <f aca="false">IF(OR(L31="",T31=""),"",VALUE(MID(L31,2,1))+MATCH(T31,Lists!$F$2:$F$5,0)-1+IF(P31="Yes",2,0)+IF(U31="Yes",1,0)+IF(O31="Yes",1,0))</f>
        <v/>
      </c>
      <c r="W31" s="25" t="str">
        <f aca="false">IF(V31="","",IF(OR(V31&gt;='Start Here'!$C$31,AND(P31="Yes",VALUE(MID(L31,2,1))&gt;=3)),"High",IF(V31&gt;='Start Here'!$C$32,"Medium","Low")))</f>
        <v/>
      </c>
      <c r="X31" s="23"/>
      <c r="Y31" s="25" t="str">
        <f aca="false">IF(X31&lt;&gt;"",X31,W31)</f>
        <v/>
      </c>
      <c r="Z31" s="23"/>
      <c r="AA31" s="23"/>
      <c r="AB31" s="23"/>
      <c r="AC31" s="23"/>
      <c r="AD31" s="23"/>
      <c r="AE31" s="26"/>
      <c r="AF31" s="26"/>
      <c r="AG31" s="24" t="str">
        <f aca="false">IF(Y31="High",'Start Here'!$D$31,IF(Y31="Medium",'Start Here'!$D$32,IF(Y31="Low",'Start Here'!$D$33,"")))</f>
        <v/>
      </c>
      <c r="AH31" s="27" t="str">
        <f aca="false">IF(OR(AF31="",AG31=""),"",DATE(YEAR(AF31),MONTH(AF31)+AG31,DAY(AF31)))</f>
        <v/>
      </c>
      <c r="AI31" s="25" t="str">
        <f aca="true">IF(B31="","",IF(H31="Retired","Retired",IF(AF31="","Not reviewed",IF(AH31="","",IF(AH31&lt;TODAY(),"Overdue",IF(AH31-TODAY()&lt;=30,"Due soon","OK"))))))</f>
        <v/>
      </c>
    </row>
    <row r="32" customFormat="false" ht="15" hidden="false" customHeight="false" outlineLevel="0" collapsed="false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4" t="str">
        <f aca="false">IF(OR(L32="",T32=""),"",VALUE(MID(L32,2,1))+MATCH(T32,Lists!$F$2:$F$5,0)-1+IF(P32="Yes",2,0)+IF(U32="Yes",1,0)+IF(O32="Yes",1,0))</f>
        <v/>
      </c>
      <c r="W32" s="25" t="str">
        <f aca="false">IF(V32="","",IF(OR(V32&gt;='Start Here'!$C$31,AND(P32="Yes",VALUE(MID(L32,2,1))&gt;=3)),"High",IF(V32&gt;='Start Here'!$C$32,"Medium","Low")))</f>
        <v/>
      </c>
      <c r="X32" s="23"/>
      <c r="Y32" s="25" t="str">
        <f aca="false">IF(X32&lt;&gt;"",X32,W32)</f>
        <v/>
      </c>
      <c r="Z32" s="23"/>
      <c r="AA32" s="23"/>
      <c r="AB32" s="23"/>
      <c r="AC32" s="23"/>
      <c r="AD32" s="23"/>
      <c r="AE32" s="26"/>
      <c r="AF32" s="26"/>
      <c r="AG32" s="24" t="str">
        <f aca="false">IF(Y32="High",'Start Here'!$D$31,IF(Y32="Medium",'Start Here'!$D$32,IF(Y32="Low",'Start Here'!$D$33,"")))</f>
        <v/>
      </c>
      <c r="AH32" s="27" t="str">
        <f aca="false">IF(OR(AF32="",AG32=""),"",DATE(YEAR(AF32),MONTH(AF32)+AG32,DAY(AF32)))</f>
        <v/>
      </c>
      <c r="AI32" s="25" t="str">
        <f aca="true">IF(B32="","",IF(H32="Retired","Retired",IF(AF32="","Not reviewed",IF(AH32="","",IF(AH32&lt;TODAY(),"Overdue",IF(AH32-TODAY()&lt;=30,"Due soon","OK"))))))</f>
        <v/>
      </c>
    </row>
    <row r="33" customFormat="false" ht="15" hidden="false" customHeight="false" outlineLevel="0" collapsed="false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4" t="str">
        <f aca="false">IF(OR(L33="",T33=""),"",VALUE(MID(L33,2,1))+MATCH(T33,Lists!$F$2:$F$5,0)-1+IF(P33="Yes",2,0)+IF(U33="Yes",1,0)+IF(O33="Yes",1,0))</f>
        <v/>
      </c>
      <c r="W33" s="25" t="str">
        <f aca="false">IF(V33="","",IF(OR(V33&gt;='Start Here'!$C$31,AND(P33="Yes",VALUE(MID(L33,2,1))&gt;=3)),"High",IF(V33&gt;='Start Here'!$C$32,"Medium","Low")))</f>
        <v/>
      </c>
      <c r="X33" s="23"/>
      <c r="Y33" s="25" t="str">
        <f aca="false">IF(X33&lt;&gt;"",X33,W33)</f>
        <v/>
      </c>
      <c r="Z33" s="23"/>
      <c r="AA33" s="23"/>
      <c r="AB33" s="23"/>
      <c r="AC33" s="23"/>
      <c r="AD33" s="23"/>
      <c r="AE33" s="26"/>
      <c r="AF33" s="26"/>
      <c r="AG33" s="24" t="str">
        <f aca="false">IF(Y33="High",'Start Here'!$D$31,IF(Y33="Medium",'Start Here'!$D$32,IF(Y33="Low",'Start Here'!$D$33,"")))</f>
        <v/>
      </c>
      <c r="AH33" s="27" t="str">
        <f aca="false">IF(OR(AF33="",AG33=""),"",DATE(YEAR(AF33),MONTH(AF33)+AG33,DAY(AF33)))</f>
        <v/>
      </c>
      <c r="AI33" s="25" t="str">
        <f aca="true">IF(B33="","",IF(H33="Retired","Retired",IF(AF33="","Not reviewed",IF(AH33="","",IF(AH33&lt;TODAY(),"Overdue",IF(AH33-TODAY()&lt;=30,"Due soon","OK"))))))</f>
        <v/>
      </c>
    </row>
    <row r="34" customFormat="false" ht="15" hidden="false" customHeight="false" outlineLevel="0" collapsed="false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4" t="str">
        <f aca="false">IF(OR(L34="",T34=""),"",VALUE(MID(L34,2,1))+MATCH(T34,Lists!$F$2:$F$5,0)-1+IF(P34="Yes",2,0)+IF(U34="Yes",1,0)+IF(O34="Yes",1,0))</f>
        <v/>
      </c>
      <c r="W34" s="25" t="str">
        <f aca="false">IF(V34="","",IF(OR(V34&gt;='Start Here'!$C$31,AND(P34="Yes",VALUE(MID(L34,2,1))&gt;=3)),"High",IF(V34&gt;='Start Here'!$C$32,"Medium","Low")))</f>
        <v/>
      </c>
      <c r="X34" s="23"/>
      <c r="Y34" s="25" t="str">
        <f aca="false">IF(X34&lt;&gt;"",X34,W34)</f>
        <v/>
      </c>
      <c r="Z34" s="23"/>
      <c r="AA34" s="23"/>
      <c r="AB34" s="23"/>
      <c r="AC34" s="23"/>
      <c r="AD34" s="23"/>
      <c r="AE34" s="26"/>
      <c r="AF34" s="26"/>
      <c r="AG34" s="24" t="str">
        <f aca="false">IF(Y34="High",'Start Here'!$D$31,IF(Y34="Medium",'Start Here'!$D$32,IF(Y34="Low",'Start Here'!$D$33,"")))</f>
        <v/>
      </c>
      <c r="AH34" s="27" t="str">
        <f aca="false">IF(OR(AF34="",AG34=""),"",DATE(YEAR(AF34),MONTH(AF34)+AG34,DAY(AF34)))</f>
        <v/>
      </c>
      <c r="AI34" s="25" t="str">
        <f aca="true">IF(B34="","",IF(H34="Retired","Retired",IF(AF34="","Not reviewed",IF(AH34="","",IF(AH34&lt;TODAY(),"Overdue",IF(AH34-TODAY()&lt;=30,"Due soon","OK"))))))</f>
        <v/>
      </c>
    </row>
    <row r="35" customFormat="false" ht="15" hidden="false" customHeight="false" outlineLevel="0" collapsed="false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4" t="str">
        <f aca="false">IF(OR(L35="",T35=""),"",VALUE(MID(L35,2,1))+MATCH(T35,Lists!$F$2:$F$5,0)-1+IF(P35="Yes",2,0)+IF(U35="Yes",1,0)+IF(O35="Yes",1,0))</f>
        <v/>
      </c>
      <c r="W35" s="25" t="str">
        <f aca="false">IF(V35="","",IF(OR(V35&gt;='Start Here'!$C$31,AND(P35="Yes",VALUE(MID(L35,2,1))&gt;=3)),"High",IF(V35&gt;='Start Here'!$C$32,"Medium","Low")))</f>
        <v/>
      </c>
      <c r="X35" s="23"/>
      <c r="Y35" s="25" t="str">
        <f aca="false">IF(X35&lt;&gt;"",X35,W35)</f>
        <v/>
      </c>
      <c r="Z35" s="23"/>
      <c r="AA35" s="23"/>
      <c r="AB35" s="23"/>
      <c r="AC35" s="23"/>
      <c r="AD35" s="23"/>
      <c r="AE35" s="26"/>
      <c r="AF35" s="26"/>
      <c r="AG35" s="24" t="str">
        <f aca="false">IF(Y35="High",'Start Here'!$D$31,IF(Y35="Medium",'Start Here'!$D$32,IF(Y35="Low",'Start Here'!$D$33,"")))</f>
        <v/>
      </c>
      <c r="AH35" s="27" t="str">
        <f aca="false">IF(OR(AF35="",AG35=""),"",DATE(YEAR(AF35),MONTH(AF35)+AG35,DAY(AF35)))</f>
        <v/>
      </c>
      <c r="AI35" s="25" t="str">
        <f aca="true">IF(B35="","",IF(H35="Retired","Retired",IF(AF35="","Not reviewed",IF(AH35="","",IF(AH35&lt;TODAY(),"Overdue",IF(AH35-TODAY()&lt;=30,"Due soon","OK"))))))</f>
        <v/>
      </c>
    </row>
    <row r="36" customFormat="false" ht="15" hidden="false" customHeight="false" outlineLevel="0" collapsed="false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4" t="str">
        <f aca="false">IF(OR(L36="",T36=""),"",VALUE(MID(L36,2,1))+MATCH(T36,Lists!$F$2:$F$5,0)-1+IF(P36="Yes",2,0)+IF(U36="Yes",1,0)+IF(O36="Yes",1,0))</f>
        <v/>
      </c>
      <c r="W36" s="25" t="str">
        <f aca="false">IF(V36="","",IF(OR(V36&gt;='Start Here'!$C$31,AND(P36="Yes",VALUE(MID(L36,2,1))&gt;=3)),"High",IF(V36&gt;='Start Here'!$C$32,"Medium","Low")))</f>
        <v/>
      </c>
      <c r="X36" s="23"/>
      <c r="Y36" s="25" t="str">
        <f aca="false">IF(X36&lt;&gt;"",X36,W36)</f>
        <v/>
      </c>
      <c r="Z36" s="23"/>
      <c r="AA36" s="23"/>
      <c r="AB36" s="23"/>
      <c r="AC36" s="23"/>
      <c r="AD36" s="23"/>
      <c r="AE36" s="26"/>
      <c r="AF36" s="26"/>
      <c r="AG36" s="24" t="str">
        <f aca="false">IF(Y36="High",'Start Here'!$D$31,IF(Y36="Medium",'Start Here'!$D$32,IF(Y36="Low",'Start Here'!$D$33,"")))</f>
        <v/>
      </c>
      <c r="AH36" s="27" t="str">
        <f aca="false">IF(OR(AF36="",AG36=""),"",DATE(YEAR(AF36),MONTH(AF36)+AG36,DAY(AF36)))</f>
        <v/>
      </c>
      <c r="AI36" s="25" t="str">
        <f aca="true">IF(B36="","",IF(H36="Retired","Retired",IF(AF36="","Not reviewed",IF(AH36="","",IF(AH36&lt;TODAY(),"Overdue",IF(AH36-TODAY()&lt;=30,"Due soon","OK"))))))</f>
        <v/>
      </c>
    </row>
    <row r="37" customFormat="false" ht="15" hidden="false" customHeight="false" outlineLevel="0" collapsed="false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4" t="str">
        <f aca="false">IF(OR(L37="",T37=""),"",VALUE(MID(L37,2,1))+MATCH(T37,Lists!$F$2:$F$5,0)-1+IF(P37="Yes",2,0)+IF(U37="Yes",1,0)+IF(O37="Yes",1,0))</f>
        <v/>
      </c>
      <c r="W37" s="25" t="str">
        <f aca="false">IF(V37="","",IF(OR(V37&gt;='Start Here'!$C$31,AND(P37="Yes",VALUE(MID(L37,2,1))&gt;=3)),"High",IF(V37&gt;='Start Here'!$C$32,"Medium","Low")))</f>
        <v/>
      </c>
      <c r="X37" s="23"/>
      <c r="Y37" s="25" t="str">
        <f aca="false">IF(X37&lt;&gt;"",X37,W37)</f>
        <v/>
      </c>
      <c r="Z37" s="23"/>
      <c r="AA37" s="23"/>
      <c r="AB37" s="23"/>
      <c r="AC37" s="23"/>
      <c r="AD37" s="23"/>
      <c r="AE37" s="26"/>
      <c r="AF37" s="26"/>
      <c r="AG37" s="24" t="str">
        <f aca="false">IF(Y37="High",'Start Here'!$D$31,IF(Y37="Medium",'Start Here'!$D$32,IF(Y37="Low",'Start Here'!$D$33,"")))</f>
        <v/>
      </c>
      <c r="AH37" s="27" t="str">
        <f aca="false">IF(OR(AF37="",AG37=""),"",DATE(YEAR(AF37),MONTH(AF37)+AG37,DAY(AF37)))</f>
        <v/>
      </c>
      <c r="AI37" s="25" t="str">
        <f aca="true">IF(B37="","",IF(H37="Retired","Retired",IF(AF37="","Not reviewed",IF(AH37="","",IF(AH37&lt;TODAY(),"Overdue",IF(AH37-TODAY()&lt;=30,"Due soon","OK"))))))</f>
        <v/>
      </c>
    </row>
    <row r="38" customFormat="false" ht="15" hidden="false" customHeight="false" outlineLevel="0" collapsed="false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4" t="str">
        <f aca="false">IF(OR(L38="",T38=""),"",VALUE(MID(L38,2,1))+MATCH(T38,Lists!$F$2:$F$5,0)-1+IF(P38="Yes",2,0)+IF(U38="Yes",1,0)+IF(O38="Yes",1,0))</f>
        <v/>
      </c>
      <c r="W38" s="25" t="str">
        <f aca="false">IF(V38="","",IF(OR(V38&gt;='Start Here'!$C$31,AND(P38="Yes",VALUE(MID(L38,2,1))&gt;=3)),"High",IF(V38&gt;='Start Here'!$C$32,"Medium","Low")))</f>
        <v/>
      </c>
      <c r="X38" s="23"/>
      <c r="Y38" s="25" t="str">
        <f aca="false">IF(X38&lt;&gt;"",X38,W38)</f>
        <v/>
      </c>
      <c r="Z38" s="23"/>
      <c r="AA38" s="23"/>
      <c r="AB38" s="23"/>
      <c r="AC38" s="23"/>
      <c r="AD38" s="23"/>
      <c r="AE38" s="26"/>
      <c r="AF38" s="26"/>
      <c r="AG38" s="24" t="str">
        <f aca="false">IF(Y38="High",'Start Here'!$D$31,IF(Y38="Medium",'Start Here'!$D$32,IF(Y38="Low",'Start Here'!$D$33,"")))</f>
        <v/>
      </c>
      <c r="AH38" s="27" t="str">
        <f aca="false">IF(OR(AF38="",AG38=""),"",DATE(YEAR(AF38),MONTH(AF38)+AG38,DAY(AF38)))</f>
        <v/>
      </c>
      <c r="AI38" s="25" t="str">
        <f aca="true">IF(B38="","",IF(H38="Retired","Retired",IF(AF38="","Not reviewed",IF(AH38="","",IF(AH38&lt;TODAY(),"Overdue",IF(AH38-TODAY()&lt;=30,"Due soon","OK"))))))</f>
        <v/>
      </c>
    </row>
    <row r="39" customFormat="false" ht="15" hidden="false" customHeight="false" outlineLevel="0" collapsed="false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4" t="str">
        <f aca="false">IF(OR(L39="",T39=""),"",VALUE(MID(L39,2,1))+MATCH(T39,Lists!$F$2:$F$5,0)-1+IF(P39="Yes",2,0)+IF(U39="Yes",1,0)+IF(O39="Yes",1,0))</f>
        <v/>
      </c>
      <c r="W39" s="25" t="str">
        <f aca="false">IF(V39="","",IF(OR(V39&gt;='Start Here'!$C$31,AND(P39="Yes",VALUE(MID(L39,2,1))&gt;=3)),"High",IF(V39&gt;='Start Here'!$C$32,"Medium","Low")))</f>
        <v/>
      </c>
      <c r="X39" s="23"/>
      <c r="Y39" s="25" t="str">
        <f aca="false">IF(X39&lt;&gt;"",X39,W39)</f>
        <v/>
      </c>
      <c r="Z39" s="23"/>
      <c r="AA39" s="23"/>
      <c r="AB39" s="23"/>
      <c r="AC39" s="23"/>
      <c r="AD39" s="23"/>
      <c r="AE39" s="26"/>
      <c r="AF39" s="26"/>
      <c r="AG39" s="24" t="str">
        <f aca="false">IF(Y39="High",'Start Here'!$D$31,IF(Y39="Medium",'Start Here'!$D$32,IF(Y39="Low",'Start Here'!$D$33,"")))</f>
        <v/>
      </c>
      <c r="AH39" s="27" t="str">
        <f aca="false">IF(OR(AF39="",AG39=""),"",DATE(YEAR(AF39),MONTH(AF39)+AG39,DAY(AF39)))</f>
        <v/>
      </c>
      <c r="AI39" s="25" t="str">
        <f aca="true">IF(B39="","",IF(H39="Retired","Retired",IF(AF39="","Not reviewed",IF(AH39="","",IF(AH39&lt;TODAY(),"Overdue",IF(AH39-TODAY()&lt;=30,"Due soon","OK"))))))</f>
        <v/>
      </c>
    </row>
    <row r="40" customFormat="false" ht="15" hidden="false" customHeight="false" outlineLevel="0" collapsed="false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4" t="str">
        <f aca="false">IF(OR(L40="",T40=""),"",VALUE(MID(L40,2,1))+MATCH(T40,Lists!$F$2:$F$5,0)-1+IF(P40="Yes",2,0)+IF(U40="Yes",1,0)+IF(O40="Yes",1,0))</f>
        <v/>
      </c>
      <c r="W40" s="25" t="str">
        <f aca="false">IF(V40="","",IF(OR(V40&gt;='Start Here'!$C$31,AND(P40="Yes",VALUE(MID(L40,2,1))&gt;=3)),"High",IF(V40&gt;='Start Here'!$C$32,"Medium","Low")))</f>
        <v/>
      </c>
      <c r="X40" s="23"/>
      <c r="Y40" s="25" t="str">
        <f aca="false">IF(X40&lt;&gt;"",X40,W40)</f>
        <v/>
      </c>
      <c r="Z40" s="23"/>
      <c r="AA40" s="23"/>
      <c r="AB40" s="23"/>
      <c r="AC40" s="23"/>
      <c r="AD40" s="23"/>
      <c r="AE40" s="26"/>
      <c r="AF40" s="26"/>
      <c r="AG40" s="24" t="str">
        <f aca="false">IF(Y40="High",'Start Here'!$D$31,IF(Y40="Medium",'Start Here'!$D$32,IF(Y40="Low",'Start Here'!$D$33,"")))</f>
        <v/>
      </c>
      <c r="AH40" s="27" t="str">
        <f aca="false">IF(OR(AF40="",AG40=""),"",DATE(YEAR(AF40),MONTH(AF40)+AG40,DAY(AF40)))</f>
        <v/>
      </c>
      <c r="AI40" s="25" t="str">
        <f aca="true">IF(B40="","",IF(H40="Retired","Retired",IF(AF40="","Not reviewed",IF(AH40="","",IF(AH40&lt;TODAY(),"Overdue",IF(AH40-TODAY()&lt;=30,"Due soon","OK"))))))</f>
        <v/>
      </c>
    </row>
    <row r="41" customFormat="false" ht="15" hidden="false" customHeight="false" outlineLevel="0" collapsed="false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4" t="str">
        <f aca="false">IF(OR(L41="",T41=""),"",VALUE(MID(L41,2,1))+MATCH(T41,Lists!$F$2:$F$5,0)-1+IF(P41="Yes",2,0)+IF(U41="Yes",1,0)+IF(O41="Yes",1,0))</f>
        <v/>
      </c>
      <c r="W41" s="25" t="str">
        <f aca="false">IF(V41="","",IF(OR(V41&gt;='Start Here'!$C$31,AND(P41="Yes",VALUE(MID(L41,2,1))&gt;=3)),"High",IF(V41&gt;='Start Here'!$C$32,"Medium","Low")))</f>
        <v/>
      </c>
      <c r="X41" s="23"/>
      <c r="Y41" s="25" t="str">
        <f aca="false">IF(X41&lt;&gt;"",X41,W41)</f>
        <v/>
      </c>
      <c r="Z41" s="23"/>
      <c r="AA41" s="23"/>
      <c r="AB41" s="23"/>
      <c r="AC41" s="23"/>
      <c r="AD41" s="23"/>
      <c r="AE41" s="26"/>
      <c r="AF41" s="26"/>
      <c r="AG41" s="24" t="str">
        <f aca="false">IF(Y41="High",'Start Here'!$D$31,IF(Y41="Medium",'Start Here'!$D$32,IF(Y41="Low",'Start Here'!$D$33,"")))</f>
        <v/>
      </c>
      <c r="AH41" s="27" t="str">
        <f aca="false">IF(OR(AF41="",AG41=""),"",DATE(YEAR(AF41),MONTH(AF41)+AG41,DAY(AF41)))</f>
        <v/>
      </c>
      <c r="AI41" s="25" t="str">
        <f aca="true">IF(B41="","",IF(H41="Retired","Retired",IF(AF41="","Not reviewed",IF(AH41="","",IF(AH41&lt;TODAY(),"Overdue",IF(AH41-TODAY()&lt;=30,"Due soon","OK"))))))</f>
        <v/>
      </c>
    </row>
    <row r="42" customFormat="false" ht="15" hidden="false" customHeight="false" outlineLevel="0" collapsed="false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4" t="str">
        <f aca="false">IF(OR(L42="",T42=""),"",VALUE(MID(L42,2,1))+MATCH(T42,Lists!$F$2:$F$5,0)-1+IF(P42="Yes",2,0)+IF(U42="Yes",1,0)+IF(O42="Yes",1,0))</f>
        <v/>
      </c>
      <c r="W42" s="25" t="str">
        <f aca="false">IF(V42="","",IF(OR(V42&gt;='Start Here'!$C$31,AND(P42="Yes",VALUE(MID(L42,2,1))&gt;=3)),"High",IF(V42&gt;='Start Here'!$C$32,"Medium","Low")))</f>
        <v/>
      </c>
      <c r="X42" s="23"/>
      <c r="Y42" s="25" t="str">
        <f aca="false">IF(X42&lt;&gt;"",X42,W42)</f>
        <v/>
      </c>
      <c r="Z42" s="23"/>
      <c r="AA42" s="23"/>
      <c r="AB42" s="23"/>
      <c r="AC42" s="23"/>
      <c r="AD42" s="23"/>
      <c r="AE42" s="26"/>
      <c r="AF42" s="26"/>
      <c r="AG42" s="24" t="str">
        <f aca="false">IF(Y42="High",'Start Here'!$D$31,IF(Y42="Medium",'Start Here'!$D$32,IF(Y42="Low",'Start Here'!$D$33,"")))</f>
        <v/>
      </c>
      <c r="AH42" s="27" t="str">
        <f aca="false">IF(OR(AF42="",AG42=""),"",DATE(YEAR(AF42),MONTH(AF42)+AG42,DAY(AF42)))</f>
        <v/>
      </c>
      <c r="AI42" s="25" t="str">
        <f aca="true">IF(B42="","",IF(H42="Retired","Retired",IF(AF42="","Not reviewed",IF(AH42="","",IF(AH42&lt;TODAY(),"Overdue",IF(AH42-TODAY()&lt;=30,"Due soon","OK"))))))</f>
        <v/>
      </c>
    </row>
    <row r="43" customFormat="false" ht="15" hidden="false" customHeight="false" outlineLevel="0" collapsed="false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4" t="str">
        <f aca="false">IF(OR(L43="",T43=""),"",VALUE(MID(L43,2,1))+MATCH(T43,Lists!$F$2:$F$5,0)-1+IF(P43="Yes",2,0)+IF(U43="Yes",1,0)+IF(O43="Yes",1,0))</f>
        <v/>
      </c>
      <c r="W43" s="25" t="str">
        <f aca="false">IF(V43="","",IF(OR(V43&gt;='Start Here'!$C$31,AND(P43="Yes",VALUE(MID(L43,2,1))&gt;=3)),"High",IF(V43&gt;='Start Here'!$C$32,"Medium","Low")))</f>
        <v/>
      </c>
      <c r="X43" s="23"/>
      <c r="Y43" s="25" t="str">
        <f aca="false">IF(X43&lt;&gt;"",X43,W43)</f>
        <v/>
      </c>
      <c r="Z43" s="23"/>
      <c r="AA43" s="23"/>
      <c r="AB43" s="23"/>
      <c r="AC43" s="23"/>
      <c r="AD43" s="23"/>
      <c r="AE43" s="26"/>
      <c r="AF43" s="26"/>
      <c r="AG43" s="24" t="str">
        <f aca="false">IF(Y43="High",'Start Here'!$D$31,IF(Y43="Medium",'Start Here'!$D$32,IF(Y43="Low",'Start Here'!$D$33,"")))</f>
        <v/>
      </c>
      <c r="AH43" s="27" t="str">
        <f aca="false">IF(OR(AF43="",AG43=""),"",DATE(YEAR(AF43),MONTH(AF43)+AG43,DAY(AF43)))</f>
        <v/>
      </c>
      <c r="AI43" s="25" t="str">
        <f aca="true">IF(B43="","",IF(H43="Retired","Retired",IF(AF43="","Not reviewed",IF(AH43="","",IF(AH43&lt;TODAY(),"Overdue",IF(AH43-TODAY()&lt;=30,"Due soon","OK"))))))</f>
        <v/>
      </c>
    </row>
    <row r="44" customFormat="false" ht="15" hidden="false" customHeight="false" outlineLevel="0" collapsed="false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4" t="str">
        <f aca="false">IF(OR(L44="",T44=""),"",VALUE(MID(L44,2,1))+MATCH(T44,Lists!$F$2:$F$5,0)-1+IF(P44="Yes",2,0)+IF(U44="Yes",1,0)+IF(O44="Yes",1,0))</f>
        <v/>
      </c>
      <c r="W44" s="25" t="str">
        <f aca="false">IF(V44="","",IF(OR(V44&gt;='Start Here'!$C$31,AND(P44="Yes",VALUE(MID(L44,2,1))&gt;=3)),"High",IF(V44&gt;='Start Here'!$C$32,"Medium","Low")))</f>
        <v/>
      </c>
      <c r="X44" s="23"/>
      <c r="Y44" s="25" t="str">
        <f aca="false">IF(X44&lt;&gt;"",X44,W44)</f>
        <v/>
      </c>
      <c r="Z44" s="23"/>
      <c r="AA44" s="23"/>
      <c r="AB44" s="23"/>
      <c r="AC44" s="23"/>
      <c r="AD44" s="23"/>
      <c r="AE44" s="26"/>
      <c r="AF44" s="26"/>
      <c r="AG44" s="24" t="str">
        <f aca="false">IF(Y44="High",'Start Here'!$D$31,IF(Y44="Medium",'Start Here'!$D$32,IF(Y44="Low",'Start Here'!$D$33,"")))</f>
        <v/>
      </c>
      <c r="AH44" s="27" t="str">
        <f aca="false">IF(OR(AF44="",AG44=""),"",DATE(YEAR(AF44),MONTH(AF44)+AG44,DAY(AF44)))</f>
        <v/>
      </c>
      <c r="AI44" s="25" t="str">
        <f aca="true">IF(B44="","",IF(H44="Retired","Retired",IF(AF44="","Not reviewed",IF(AH44="","",IF(AH44&lt;TODAY(),"Overdue",IF(AH44-TODAY()&lt;=30,"Due soon","OK"))))))</f>
        <v/>
      </c>
    </row>
    <row r="45" customFormat="false" ht="15" hidden="false" customHeight="false" outlineLevel="0" collapsed="false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4" t="str">
        <f aca="false">IF(OR(L45="",T45=""),"",VALUE(MID(L45,2,1))+MATCH(T45,Lists!$F$2:$F$5,0)-1+IF(P45="Yes",2,0)+IF(U45="Yes",1,0)+IF(O45="Yes",1,0))</f>
        <v/>
      </c>
      <c r="W45" s="25" t="str">
        <f aca="false">IF(V45="","",IF(OR(V45&gt;='Start Here'!$C$31,AND(P45="Yes",VALUE(MID(L45,2,1))&gt;=3)),"High",IF(V45&gt;='Start Here'!$C$32,"Medium","Low")))</f>
        <v/>
      </c>
      <c r="X45" s="23"/>
      <c r="Y45" s="25" t="str">
        <f aca="false">IF(X45&lt;&gt;"",X45,W45)</f>
        <v/>
      </c>
      <c r="Z45" s="23"/>
      <c r="AA45" s="23"/>
      <c r="AB45" s="23"/>
      <c r="AC45" s="23"/>
      <c r="AD45" s="23"/>
      <c r="AE45" s="26"/>
      <c r="AF45" s="26"/>
      <c r="AG45" s="24" t="str">
        <f aca="false">IF(Y45="High",'Start Here'!$D$31,IF(Y45="Medium",'Start Here'!$D$32,IF(Y45="Low",'Start Here'!$D$33,"")))</f>
        <v/>
      </c>
      <c r="AH45" s="27" t="str">
        <f aca="false">IF(OR(AF45="",AG45=""),"",DATE(YEAR(AF45),MONTH(AF45)+AG45,DAY(AF45)))</f>
        <v/>
      </c>
      <c r="AI45" s="25" t="str">
        <f aca="true">IF(B45="","",IF(H45="Retired","Retired",IF(AF45="","Not reviewed",IF(AH45="","",IF(AH45&lt;TODAY(),"Overdue",IF(AH45-TODAY()&lt;=30,"Due soon","OK"))))))</f>
        <v/>
      </c>
    </row>
    <row r="46" customFormat="false" ht="15" hidden="false" customHeight="false" outlineLevel="0" collapsed="false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4" t="str">
        <f aca="false">IF(OR(L46="",T46=""),"",VALUE(MID(L46,2,1))+MATCH(T46,Lists!$F$2:$F$5,0)-1+IF(P46="Yes",2,0)+IF(U46="Yes",1,0)+IF(O46="Yes",1,0))</f>
        <v/>
      </c>
      <c r="W46" s="25" t="str">
        <f aca="false">IF(V46="","",IF(OR(V46&gt;='Start Here'!$C$31,AND(P46="Yes",VALUE(MID(L46,2,1))&gt;=3)),"High",IF(V46&gt;='Start Here'!$C$32,"Medium","Low")))</f>
        <v/>
      </c>
      <c r="X46" s="23"/>
      <c r="Y46" s="25" t="str">
        <f aca="false">IF(X46&lt;&gt;"",X46,W46)</f>
        <v/>
      </c>
      <c r="Z46" s="23"/>
      <c r="AA46" s="23"/>
      <c r="AB46" s="23"/>
      <c r="AC46" s="23"/>
      <c r="AD46" s="23"/>
      <c r="AE46" s="26"/>
      <c r="AF46" s="26"/>
      <c r="AG46" s="24" t="str">
        <f aca="false">IF(Y46="High",'Start Here'!$D$31,IF(Y46="Medium",'Start Here'!$D$32,IF(Y46="Low",'Start Here'!$D$33,"")))</f>
        <v/>
      </c>
      <c r="AH46" s="27" t="str">
        <f aca="false">IF(OR(AF46="",AG46=""),"",DATE(YEAR(AF46),MONTH(AF46)+AG46,DAY(AF46)))</f>
        <v/>
      </c>
      <c r="AI46" s="25" t="str">
        <f aca="true">IF(B46="","",IF(H46="Retired","Retired",IF(AF46="","Not reviewed",IF(AH46="","",IF(AH46&lt;TODAY(),"Overdue",IF(AH46-TODAY()&lt;=30,"Due soon","OK"))))))</f>
        <v/>
      </c>
    </row>
    <row r="47" customFormat="false" ht="15" hidden="false" customHeight="false" outlineLevel="0" collapsed="false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4" t="str">
        <f aca="false">IF(OR(L47="",T47=""),"",VALUE(MID(L47,2,1))+MATCH(T47,Lists!$F$2:$F$5,0)-1+IF(P47="Yes",2,0)+IF(U47="Yes",1,0)+IF(O47="Yes",1,0))</f>
        <v/>
      </c>
      <c r="W47" s="25" t="str">
        <f aca="false">IF(V47="","",IF(OR(V47&gt;='Start Here'!$C$31,AND(P47="Yes",VALUE(MID(L47,2,1))&gt;=3)),"High",IF(V47&gt;='Start Here'!$C$32,"Medium","Low")))</f>
        <v/>
      </c>
      <c r="X47" s="23"/>
      <c r="Y47" s="25" t="str">
        <f aca="false">IF(X47&lt;&gt;"",X47,W47)</f>
        <v/>
      </c>
      <c r="Z47" s="23"/>
      <c r="AA47" s="23"/>
      <c r="AB47" s="23"/>
      <c r="AC47" s="23"/>
      <c r="AD47" s="23"/>
      <c r="AE47" s="26"/>
      <c r="AF47" s="26"/>
      <c r="AG47" s="24" t="str">
        <f aca="false">IF(Y47="High",'Start Here'!$D$31,IF(Y47="Medium",'Start Here'!$D$32,IF(Y47="Low",'Start Here'!$D$33,"")))</f>
        <v/>
      </c>
      <c r="AH47" s="27" t="str">
        <f aca="false">IF(OR(AF47="",AG47=""),"",DATE(YEAR(AF47),MONTH(AF47)+AG47,DAY(AF47)))</f>
        <v/>
      </c>
      <c r="AI47" s="25" t="str">
        <f aca="true">IF(B47="","",IF(H47="Retired","Retired",IF(AF47="","Not reviewed",IF(AH47="","",IF(AH47&lt;TODAY(),"Overdue",IF(AH47-TODAY()&lt;=30,"Due soon","OK"))))))</f>
        <v/>
      </c>
    </row>
    <row r="48" customFormat="false" ht="15" hidden="false" customHeight="false" outlineLevel="0" collapsed="false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4" t="str">
        <f aca="false">IF(OR(L48="",T48=""),"",VALUE(MID(L48,2,1))+MATCH(T48,Lists!$F$2:$F$5,0)-1+IF(P48="Yes",2,0)+IF(U48="Yes",1,0)+IF(O48="Yes",1,0))</f>
        <v/>
      </c>
      <c r="W48" s="25" t="str">
        <f aca="false">IF(V48="","",IF(OR(V48&gt;='Start Here'!$C$31,AND(P48="Yes",VALUE(MID(L48,2,1))&gt;=3)),"High",IF(V48&gt;='Start Here'!$C$32,"Medium","Low")))</f>
        <v/>
      </c>
      <c r="X48" s="23"/>
      <c r="Y48" s="25" t="str">
        <f aca="false">IF(X48&lt;&gt;"",X48,W48)</f>
        <v/>
      </c>
      <c r="Z48" s="23"/>
      <c r="AA48" s="23"/>
      <c r="AB48" s="23"/>
      <c r="AC48" s="23"/>
      <c r="AD48" s="23"/>
      <c r="AE48" s="26"/>
      <c r="AF48" s="26"/>
      <c r="AG48" s="24" t="str">
        <f aca="false">IF(Y48="High",'Start Here'!$D$31,IF(Y48="Medium",'Start Here'!$D$32,IF(Y48="Low",'Start Here'!$D$33,"")))</f>
        <v/>
      </c>
      <c r="AH48" s="27" t="str">
        <f aca="false">IF(OR(AF48="",AG48=""),"",DATE(YEAR(AF48),MONTH(AF48)+AG48,DAY(AF48)))</f>
        <v/>
      </c>
      <c r="AI48" s="25" t="str">
        <f aca="true">IF(B48="","",IF(H48="Retired","Retired",IF(AF48="","Not reviewed",IF(AH48="","",IF(AH48&lt;TODAY(),"Overdue",IF(AH48-TODAY()&lt;=30,"Due soon","OK"))))))</f>
        <v/>
      </c>
    </row>
    <row r="49" customFormat="false" ht="15" hidden="false" customHeight="false" outlineLevel="0" collapsed="false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4" t="str">
        <f aca="false">IF(OR(L49="",T49=""),"",VALUE(MID(L49,2,1))+MATCH(T49,Lists!$F$2:$F$5,0)-1+IF(P49="Yes",2,0)+IF(U49="Yes",1,0)+IF(O49="Yes",1,0))</f>
        <v/>
      </c>
      <c r="W49" s="25" t="str">
        <f aca="false">IF(V49="","",IF(OR(V49&gt;='Start Here'!$C$31,AND(P49="Yes",VALUE(MID(L49,2,1))&gt;=3)),"High",IF(V49&gt;='Start Here'!$C$32,"Medium","Low")))</f>
        <v/>
      </c>
      <c r="X49" s="23"/>
      <c r="Y49" s="25" t="str">
        <f aca="false">IF(X49&lt;&gt;"",X49,W49)</f>
        <v/>
      </c>
      <c r="Z49" s="23"/>
      <c r="AA49" s="23"/>
      <c r="AB49" s="23"/>
      <c r="AC49" s="23"/>
      <c r="AD49" s="23"/>
      <c r="AE49" s="26"/>
      <c r="AF49" s="26"/>
      <c r="AG49" s="24" t="str">
        <f aca="false">IF(Y49="High",'Start Here'!$D$31,IF(Y49="Medium",'Start Here'!$D$32,IF(Y49="Low",'Start Here'!$D$33,"")))</f>
        <v/>
      </c>
      <c r="AH49" s="27" t="str">
        <f aca="false">IF(OR(AF49="",AG49=""),"",DATE(YEAR(AF49),MONTH(AF49)+AG49,DAY(AF49)))</f>
        <v/>
      </c>
      <c r="AI49" s="25" t="str">
        <f aca="true">IF(B49="","",IF(H49="Retired","Retired",IF(AF49="","Not reviewed",IF(AH49="","",IF(AH49&lt;TODAY(),"Overdue",IF(AH49-TODAY()&lt;=30,"Due soon","OK"))))))</f>
        <v/>
      </c>
    </row>
    <row r="50" customFormat="false" ht="15" hidden="false" customHeight="false" outlineLevel="0" collapsed="false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4" t="str">
        <f aca="false">IF(OR(L50="",T50=""),"",VALUE(MID(L50,2,1))+MATCH(T50,Lists!$F$2:$F$5,0)-1+IF(P50="Yes",2,0)+IF(U50="Yes",1,0)+IF(O50="Yes",1,0))</f>
        <v/>
      </c>
      <c r="W50" s="25" t="str">
        <f aca="false">IF(V50="","",IF(OR(V50&gt;='Start Here'!$C$31,AND(P50="Yes",VALUE(MID(L50,2,1))&gt;=3)),"High",IF(V50&gt;='Start Here'!$C$32,"Medium","Low")))</f>
        <v/>
      </c>
      <c r="X50" s="23"/>
      <c r="Y50" s="25" t="str">
        <f aca="false">IF(X50&lt;&gt;"",X50,W50)</f>
        <v/>
      </c>
      <c r="Z50" s="23"/>
      <c r="AA50" s="23"/>
      <c r="AB50" s="23"/>
      <c r="AC50" s="23"/>
      <c r="AD50" s="23"/>
      <c r="AE50" s="26"/>
      <c r="AF50" s="26"/>
      <c r="AG50" s="24" t="str">
        <f aca="false">IF(Y50="High",'Start Here'!$D$31,IF(Y50="Medium",'Start Here'!$D$32,IF(Y50="Low",'Start Here'!$D$33,"")))</f>
        <v/>
      </c>
      <c r="AH50" s="27" t="str">
        <f aca="false">IF(OR(AF50="",AG50=""),"",DATE(YEAR(AF50),MONTH(AF50)+AG50,DAY(AF50)))</f>
        <v/>
      </c>
      <c r="AI50" s="25" t="str">
        <f aca="true">IF(B50="","",IF(H50="Retired","Retired",IF(AF50="","Not reviewed",IF(AH50="","",IF(AH50&lt;TODAY(),"Overdue",IF(AH50-TODAY()&lt;=30,"Due soon","OK"))))))</f>
        <v/>
      </c>
    </row>
    <row r="51" customFormat="false" ht="15" hidden="false" customHeight="false" outlineLevel="0" collapsed="false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4" t="str">
        <f aca="false">IF(OR(L51="",T51=""),"",VALUE(MID(L51,2,1))+MATCH(T51,Lists!$F$2:$F$5,0)-1+IF(P51="Yes",2,0)+IF(U51="Yes",1,0)+IF(O51="Yes",1,0))</f>
        <v/>
      </c>
      <c r="W51" s="25" t="str">
        <f aca="false">IF(V51="","",IF(OR(V51&gt;='Start Here'!$C$31,AND(P51="Yes",VALUE(MID(L51,2,1))&gt;=3)),"High",IF(V51&gt;='Start Here'!$C$32,"Medium","Low")))</f>
        <v/>
      </c>
      <c r="X51" s="23"/>
      <c r="Y51" s="25" t="str">
        <f aca="false">IF(X51&lt;&gt;"",X51,W51)</f>
        <v/>
      </c>
      <c r="Z51" s="23"/>
      <c r="AA51" s="23"/>
      <c r="AB51" s="23"/>
      <c r="AC51" s="23"/>
      <c r="AD51" s="23"/>
      <c r="AE51" s="26"/>
      <c r="AF51" s="26"/>
      <c r="AG51" s="24" t="str">
        <f aca="false">IF(Y51="High",'Start Here'!$D$31,IF(Y51="Medium",'Start Here'!$D$32,IF(Y51="Low",'Start Here'!$D$33,"")))</f>
        <v/>
      </c>
      <c r="AH51" s="27" t="str">
        <f aca="false">IF(OR(AF51="",AG51=""),"",DATE(YEAR(AF51),MONTH(AF51)+AG51,DAY(AF51)))</f>
        <v/>
      </c>
      <c r="AI51" s="25" t="str">
        <f aca="true">IF(B51="","",IF(H51="Retired","Retired",IF(AF51="","Not reviewed",IF(AH51="","",IF(AH51&lt;TODAY(),"Overdue",IF(AH51-TODAY()&lt;=30,"Due soon","OK"))))))</f>
        <v/>
      </c>
    </row>
    <row r="52" customFormat="false" ht="15" hidden="false" customHeight="false" outlineLevel="0" collapsed="false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4" t="str">
        <f aca="false">IF(OR(L52="",T52=""),"",VALUE(MID(L52,2,1))+MATCH(T52,Lists!$F$2:$F$5,0)-1+IF(P52="Yes",2,0)+IF(U52="Yes",1,0)+IF(O52="Yes",1,0))</f>
        <v/>
      </c>
      <c r="W52" s="25" t="str">
        <f aca="false">IF(V52="","",IF(OR(V52&gt;='Start Here'!$C$31,AND(P52="Yes",VALUE(MID(L52,2,1))&gt;=3)),"High",IF(V52&gt;='Start Here'!$C$32,"Medium","Low")))</f>
        <v/>
      </c>
      <c r="X52" s="23"/>
      <c r="Y52" s="25" t="str">
        <f aca="false">IF(X52&lt;&gt;"",X52,W52)</f>
        <v/>
      </c>
      <c r="Z52" s="23"/>
      <c r="AA52" s="23"/>
      <c r="AB52" s="23"/>
      <c r="AC52" s="23"/>
      <c r="AD52" s="23"/>
      <c r="AE52" s="26"/>
      <c r="AF52" s="26"/>
      <c r="AG52" s="24" t="str">
        <f aca="false">IF(Y52="High",'Start Here'!$D$31,IF(Y52="Medium",'Start Here'!$D$32,IF(Y52="Low",'Start Here'!$D$33,"")))</f>
        <v/>
      </c>
      <c r="AH52" s="27" t="str">
        <f aca="false">IF(OR(AF52="",AG52=""),"",DATE(YEAR(AF52),MONTH(AF52)+AG52,DAY(AF52)))</f>
        <v/>
      </c>
      <c r="AI52" s="25" t="str">
        <f aca="true">IF(B52="","",IF(H52="Retired","Retired",IF(AF52="","Not reviewed",IF(AH52="","",IF(AH52&lt;TODAY(),"Overdue",IF(AH52-TODAY()&lt;=30,"Due soon","OK"))))))</f>
        <v/>
      </c>
    </row>
    <row r="53" customFormat="false" ht="15" hidden="false" customHeight="false" outlineLevel="0" collapsed="false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4" t="str">
        <f aca="false">IF(OR(L53="",T53=""),"",VALUE(MID(L53,2,1))+MATCH(T53,Lists!$F$2:$F$5,0)-1+IF(P53="Yes",2,0)+IF(U53="Yes",1,0)+IF(O53="Yes",1,0))</f>
        <v/>
      </c>
      <c r="W53" s="25" t="str">
        <f aca="false">IF(V53="","",IF(OR(V53&gt;='Start Here'!$C$31,AND(P53="Yes",VALUE(MID(L53,2,1))&gt;=3)),"High",IF(V53&gt;='Start Here'!$C$32,"Medium","Low")))</f>
        <v/>
      </c>
      <c r="X53" s="23"/>
      <c r="Y53" s="25" t="str">
        <f aca="false">IF(X53&lt;&gt;"",X53,W53)</f>
        <v/>
      </c>
      <c r="Z53" s="23"/>
      <c r="AA53" s="23"/>
      <c r="AB53" s="23"/>
      <c r="AC53" s="23"/>
      <c r="AD53" s="23"/>
      <c r="AE53" s="26"/>
      <c r="AF53" s="26"/>
      <c r="AG53" s="24" t="str">
        <f aca="false">IF(Y53="High",'Start Here'!$D$31,IF(Y53="Medium",'Start Here'!$D$32,IF(Y53="Low",'Start Here'!$D$33,"")))</f>
        <v/>
      </c>
      <c r="AH53" s="27" t="str">
        <f aca="false">IF(OR(AF53="",AG53=""),"",DATE(YEAR(AF53),MONTH(AF53)+AG53,DAY(AF53)))</f>
        <v/>
      </c>
      <c r="AI53" s="25" t="str">
        <f aca="true">IF(B53="","",IF(H53="Retired","Retired",IF(AF53="","Not reviewed",IF(AH53="","",IF(AH53&lt;TODAY(),"Overdue",IF(AH53-TODAY()&lt;=30,"Due soon","OK"))))))</f>
        <v/>
      </c>
    </row>
    <row r="54" customFormat="false" ht="15" hidden="false" customHeight="false" outlineLevel="0" collapsed="false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4" t="str">
        <f aca="false">IF(OR(L54="",T54=""),"",VALUE(MID(L54,2,1))+MATCH(T54,Lists!$F$2:$F$5,0)-1+IF(P54="Yes",2,0)+IF(U54="Yes",1,0)+IF(O54="Yes",1,0))</f>
        <v/>
      </c>
      <c r="W54" s="25" t="str">
        <f aca="false">IF(V54="","",IF(OR(V54&gt;='Start Here'!$C$31,AND(P54="Yes",VALUE(MID(L54,2,1))&gt;=3)),"High",IF(V54&gt;='Start Here'!$C$32,"Medium","Low")))</f>
        <v/>
      </c>
      <c r="X54" s="23"/>
      <c r="Y54" s="25" t="str">
        <f aca="false">IF(X54&lt;&gt;"",X54,W54)</f>
        <v/>
      </c>
      <c r="Z54" s="23"/>
      <c r="AA54" s="23"/>
      <c r="AB54" s="23"/>
      <c r="AC54" s="23"/>
      <c r="AD54" s="23"/>
      <c r="AE54" s="26"/>
      <c r="AF54" s="26"/>
      <c r="AG54" s="24" t="str">
        <f aca="false">IF(Y54="High",'Start Here'!$D$31,IF(Y54="Medium",'Start Here'!$D$32,IF(Y54="Low",'Start Here'!$D$33,"")))</f>
        <v/>
      </c>
      <c r="AH54" s="27" t="str">
        <f aca="false">IF(OR(AF54="",AG54=""),"",DATE(YEAR(AF54),MONTH(AF54)+AG54,DAY(AF54)))</f>
        <v/>
      </c>
      <c r="AI54" s="25" t="str">
        <f aca="true">IF(B54="","",IF(H54="Retired","Retired",IF(AF54="","Not reviewed",IF(AH54="","",IF(AH54&lt;TODAY(),"Overdue",IF(AH54-TODAY()&lt;=30,"Due soon","OK"))))))</f>
        <v/>
      </c>
    </row>
    <row r="55" customFormat="false" ht="15" hidden="false" customHeight="false" outlineLevel="0" collapsed="false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4" t="str">
        <f aca="false">IF(OR(L55="",T55=""),"",VALUE(MID(L55,2,1))+MATCH(T55,Lists!$F$2:$F$5,0)-1+IF(P55="Yes",2,0)+IF(U55="Yes",1,0)+IF(O55="Yes",1,0))</f>
        <v/>
      </c>
      <c r="W55" s="25" t="str">
        <f aca="false">IF(V55="","",IF(OR(V55&gt;='Start Here'!$C$31,AND(P55="Yes",VALUE(MID(L55,2,1))&gt;=3)),"High",IF(V55&gt;='Start Here'!$C$32,"Medium","Low")))</f>
        <v/>
      </c>
      <c r="X55" s="23"/>
      <c r="Y55" s="25" t="str">
        <f aca="false">IF(X55&lt;&gt;"",X55,W55)</f>
        <v/>
      </c>
      <c r="Z55" s="23"/>
      <c r="AA55" s="23"/>
      <c r="AB55" s="23"/>
      <c r="AC55" s="23"/>
      <c r="AD55" s="23"/>
      <c r="AE55" s="26"/>
      <c r="AF55" s="26"/>
      <c r="AG55" s="24" t="str">
        <f aca="false">IF(Y55="High",'Start Here'!$D$31,IF(Y55="Medium",'Start Here'!$D$32,IF(Y55="Low",'Start Here'!$D$33,"")))</f>
        <v/>
      </c>
      <c r="AH55" s="27" t="str">
        <f aca="false">IF(OR(AF55="",AG55=""),"",DATE(YEAR(AF55),MONTH(AF55)+AG55,DAY(AF55)))</f>
        <v/>
      </c>
      <c r="AI55" s="25" t="str">
        <f aca="true">IF(B55="","",IF(H55="Retired","Retired",IF(AF55="","Not reviewed",IF(AH55="","",IF(AH55&lt;TODAY(),"Overdue",IF(AH55-TODAY()&lt;=30,"Due soon","OK"))))))</f>
        <v/>
      </c>
    </row>
    <row r="56" customFormat="false" ht="15" hidden="false" customHeight="false" outlineLevel="0" collapsed="false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4" t="str">
        <f aca="false">IF(OR(L56="",T56=""),"",VALUE(MID(L56,2,1))+MATCH(T56,Lists!$F$2:$F$5,0)-1+IF(P56="Yes",2,0)+IF(U56="Yes",1,0)+IF(O56="Yes",1,0))</f>
        <v/>
      </c>
      <c r="W56" s="25" t="str">
        <f aca="false">IF(V56="","",IF(OR(V56&gt;='Start Here'!$C$31,AND(P56="Yes",VALUE(MID(L56,2,1))&gt;=3)),"High",IF(V56&gt;='Start Here'!$C$32,"Medium","Low")))</f>
        <v/>
      </c>
      <c r="X56" s="23"/>
      <c r="Y56" s="25" t="str">
        <f aca="false">IF(X56&lt;&gt;"",X56,W56)</f>
        <v/>
      </c>
      <c r="Z56" s="23"/>
      <c r="AA56" s="23"/>
      <c r="AB56" s="23"/>
      <c r="AC56" s="23"/>
      <c r="AD56" s="23"/>
      <c r="AE56" s="26"/>
      <c r="AF56" s="26"/>
      <c r="AG56" s="24" t="str">
        <f aca="false">IF(Y56="High",'Start Here'!$D$31,IF(Y56="Medium",'Start Here'!$D$32,IF(Y56="Low",'Start Here'!$D$33,"")))</f>
        <v/>
      </c>
      <c r="AH56" s="27" t="str">
        <f aca="false">IF(OR(AF56="",AG56=""),"",DATE(YEAR(AF56),MONTH(AF56)+AG56,DAY(AF56)))</f>
        <v/>
      </c>
      <c r="AI56" s="25" t="str">
        <f aca="true">IF(B56="","",IF(H56="Retired","Retired",IF(AF56="","Not reviewed",IF(AH56="","",IF(AH56&lt;TODAY(),"Overdue",IF(AH56-TODAY()&lt;=30,"Due soon","OK"))))))</f>
        <v/>
      </c>
    </row>
    <row r="57" customFormat="false" ht="15" hidden="false" customHeight="false" outlineLevel="0" collapsed="false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4" t="str">
        <f aca="false">IF(OR(L57="",T57=""),"",VALUE(MID(L57,2,1))+MATCH(T57,Lists!$F$2:$F$5,0)-1+IF(P57="Yes",2,0)+IF(U57="Yes",1,0)+IF(O57="Yes",1,0))</f>
        <v/>
      </c>
      <c r="W57" s="25" t="str">
        <f aca="false">IF(V57="","",IF(OR(V57&gt;='Start Here'!$C$31,AND(P57="Yes",VALUE(MID(L57,2,1))&gt;=3)),"High",IF(V57&gt;='Start Here'!$C$32,"Medium","Low")))</f>
        <v/>
      </c>
      <c r="X57" s="23"/>
      <c r="Y57" s="25" t="str">
        <f aca="false">IF(X57&lt;&gt;"",X57,W57)</f>
        <v/>
      </c>
      <c r="Z57" s="23"/>
      <c r="AA57" s="23"/>
      <c r="AB57" s="23"/>
      <c r="AC57" s="23"/>
      <c r="AD57" s="23"/>
      <c r="AE57" s="26"/>
      <c r="AF57" s="26"/>
      <c r="AG57" s="24" t="str">
        <f aca="false">IF(Y57="High",'Start Here'!$D$31,IF(Y57="Medium",'Start Here'!$D$32,IF(Y57="Low",'Start Here'!$D$33,"")))</f>
        <v/>
      </c>
      <c r="AH57" s="27" t="str">
        <f aca="false">IF(OR(AF57="",AG57=""),"",DATE(YEAR(AF57),MONTH(AF57)+AG57,DAY(AF57)))</f>
        <v/>
      </c>
      <c r="AI57" s="25" t="str">
        <f aca="true">IF(B57="","",IF(H57="Retired","Retired",IF(AF57="","Not reviewed",IF(AH57="","",IF(AH57&lt;TODAY(),"Overdue",IF(AH57-TODAY()&lt;=30,"Due soon","OK"))))))</f>
        <v/>
      </c>
    </row>
    <row r="58" customFormat="false" ht="15" hidden="false" customHeight="false" outlineLevel="0" collapsed="false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4" t="str">
        <f aca="false">IF(OR(L58="",T58=""),"",VALUE(MID(L58,2,1))+MATCH(T58,Lists!$F$2:$F$5,0)-1+IF(P58="Yes",2,0)+IF(U58="Yes",1,0)+IF(O58="Yes",1,0))</f>
        <v/>
      </c>
      <c r="W58" s="25" t="str">
        <f aca="false">IF(V58="","",IF(OR(V58&gt;='Start Here'!$C$31,AND(P58="Yes",VALUE(MID(L58,2,1))&gt;=3)),"High",IF(V58&gt;='Start Here'!$C$32,"Medium","Low")))</f>
        <v/>
      </c>
      <c r="X58" s="23"/>
      <c r="Y58" s="25" t="str">
        <f aca="false">IF(X58&lt;&gt;"",X58,W58)</f>
        <v/>
      </c>
      <c r="Z58" s="23"/>
      <c r="AA58" s="23"/>
      <c r="AB58" s="23"/>
      <c r="AC58" s="23"/>
      <c r="AD58" s="23"/>
      <c r="AE58" s="26"/>
      <c r="AF58" s="26"/>
      <c r="AG58" s="24" t="str">
        <f aca="false">IF(Y58="High",'Start Here'!$D$31,IF(Y58="Medium",'Start Here'!$D$32,IF(Y58="Low",'Start Here'!$D$33,"")))</f>
        <v/>
      </c>
      <c r="AH58" s="27" t="str">
        <f aca="false">IF(OR(AF58="",AG58=""),"",DATE(YEAR(AF58),MONTH(AF58)+AG58,DAY(AF58)))</f>
        <v/>
      </c>
      <c r="AI58" s="25" t="str">
        <f aca="true">IF(B58="","",IF(H58="Retired","Retired",IF(AF58="","Not reviewed",IF(AH58="","",IF(AH58&lt;TODAY(),"Overdue",IF(AH58-TODAY()&lt;=30,"Due soon","OK"))))))</f>
        <v/>
      </c>
    </row>
    <row r="59" customFormat="false" ht="15" hidden="false" customHeight="false" outlineLevel="0" collapsed="false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4" t="str">
        <f aca="false">IF(OR(L59="",T59=""),"",VALUE(MID(L59,2,1))+MATCH(T59,Lists!$F$2:$F$5,0)-1+IF(P59="Yes",2,0)+IF(U59="Yes",1,0)+IF(O59="Yes",1,0))</f>
        <v/>
      </c>
      <c r="W59" s="25" t="str">
        <f aca="false">IF(V59="","",IF(OR(V59&gt;='Start Here'!$C$31,AND(P59="Yes",VALUE(MID(L59,2,1))&gt;=3)),"High",IF(V59&gt;='Start Here'!$C$32,"Medium","Low")))</f>
        <v/>
      </c>
      <c r="X59" s="23"/>
      <c r="Y59" s="25" t="str">
        <f aca="false">IF(X59&lt;&gt;"",X59,W59)</f>
        <v/>
      </c>
      <c r="Z59" s="23"/>
      <c r="AA59" s="23"/>
      <c r="AB59" s="23"/>
      <c r="AC59" s="23"/>
      <c r="AD59" s="23"/>
      <c r="AE59" s="26"/>
      <c r="AF59" s="26"/>
      <c r="AG59" s="24" t="str">
        <f aca="false">IF(Y59="High",'Start Here'!$D$31,IF(Y59="Medium",'Start Here'!$D$32,IF(Y59="Low",'Start Here'!$D$33,"")))</f>
        <v/>
      </c>
      <c r="AH59" s="27" t="str">
        <f aca="false">IF(OR(AF59="",AG59=""),"",DATE(YEAR(AF59),MONTH(AF59)+AG59,DAY(AF59)))</f>
        <v/>
      </c>
      <c r="AI59" s="25" t="str">
        <f aca="true">IF(B59="","",IF(H59="Retired","Retired",IF(AF59="","Not reviewed",IF(AH59="","",IF(AH59&lt;TODAY(),"Overdue",IF(AH59-TODAY()&lt;=30,"Due soon","OK"))))))</f>
        <v/>
      </c>
    </row>
    <row r="60" customFormat="false" ht="15" hidden="false" customHeight="false" outlineLevel="0" collapsed="false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4" t="str">
        <f aca="false">IF(OR(L60="",T60=""),"",VALUE(MID(L60,2,1))+MATCH(T60,Lists!$F$2:$F$5,0)-1+IF(P60="Yes",2,0)+IF(U60="Yes",1,0)+IF(O60="Yes",1,0))</f>
        <v/>
      </c>
      <c r="W60" s="25" t="str">
        <f aca="false">IF(V60="","",IF(OR(V60&gt;='Start Here'!$C$31,AND(P60="Yes",VALUE(MID(L60,2,1))&gt;=3)),"High",IF(V60&gt;='Start Here'!$C$32,"Medium","Low")))</f>
        <v/>
      </c>
      <c r="X60" s="23"/>
      <c r="Y60" s="25" t="str">
        <f aca="false">IF(X60&lt;&gt;"",X60,W60)</f>
        <v/>
      </c>
      <c r="Z60" s="23"/>
      <c r="AA60" s="23"/>
      <c r="AB60" s="23"/>
      <c r="AC60" s="23"/>
      <c r="AD60" s="23"/>
      <c r="AE60" s="26"/>
      <c r="AF60" s="26"/>
      <c r="AG60" s="24" t="str">
        <f aca="false">IF(Y60="High",'Start Here'!$D$31,IF(Y60="Medium",'Start Here'!$D$32,IF(Y60="Low",'Start Here'!$D$33,"")))</f>
        <v/>
      </c>
      <c r="AH60" s="27" t="str">
        <f aca="false">IF(OR(AF60="",AG60=""),"",DATE(YEAR(AF60),MONTH(AF60)+AG60,DAY(AF60)))</f>
        <v/>
      </c>
      <c r="AI60" s="25" t="str">
        <f aca="true">IF(B60="","",IF(H60="Retired","Retired",IF(AF60="","Not reviewed",IF(AH60="","",IF(AH60&lt;TODAY(),"Overdue",IF(AH60-TODAY()&lt;=30,"Due soon","OK"))))))</f>
        <v/>
      </c>
    </row>
    <row r="61" customFormat="false" ht="15" hidden="false" customHeight="false" outlineLevel="0" collapsed="false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4" t="str">
        <f aca="false">IF(OR(L61="",T61=""),"",VALUE(MID(L61,2,1))+MATCH(T61,Lists!$F$2:$F$5,0)-1+IF(P61="Yes",2,0)+IF(U61="Yes",1,0)+IF(O61="Yes",1,0))</f>
        <v/>
      </c>
      <c r="W61" s="25" t="str">
        <f aca="false">IF(V61="","",IF(OR(V61&gt;='Start Here'!$C$31,AND(P61="Yes",VALUE(MID(L61,2,1))&gt;=3)),"High",IF(V61&gt;='Start Here'!$C$32,"Medium","Low")))</f>
        <v/>
      </c>
      <c r="X61" s="23"/>
      <c r="Y61" s="25" t="str">
        <f aca="false">IF(X61&lt;&gt;"",X61,W61)</f>
        <v/>
      </c>
      <c r="Z61" s="23"/>
      <c r="AA61" s="23"/>
      <c r="AB61" s="23"/>
      <c r="AC61" s="23"/>
      <c r="AD61" s="23"/>
      <c r="AE61" s="26"/>
      <c r="AF61" s="26"/>
      <c r="AG61" s="24" t="str">
        <f aca="false">IF(Y61="High",'Start Here'!$D$31,IF(Y61="Medium",'Start Here'!$D$32,IF(Y61="Low",'Start Here'!$D$33,"")))</f>
        <v/>
      </c>
      <c r="AH61" s="27" t="str">
        <f aca="false">IF(OR(AF61="",AG61=""),"",DATE(YEAR(AF61),MONTH(AF61)+AG61,DAY(AF61)))</f>
        <v/>
      </c>
      <c r="AI61" s="25" t="str">
        <f aca="true">IF(B61="","",IF(H61="Retired","Retired",IF(AF61="","Not reviewed",IF(AH61="","",IF(AH61&lt;TODAY(),"Overdue",IF(AH61-TODAY()&lt;=30,"Due soon","OK"))))))</f>
        <v/>
      </c>
    </row>
    <row r="62" customFormat="false" ht="15" hidden="false" customHeight="false" outlineLevel="0" collapsed="false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4" t="str">
        <f aca="false">IF(OR(L62="",T62=""),"",VALUE(MID(L62,2,1))+MATCH(T62,Lists!$F$2:$F$5,0)-1+IF(P62="Yes",2,0)+IF(U62="Yes",1,0)+IF(O62="Yes",1,0))</f>
        <v/>
      </c>
      <c r="W62" s="25" t="str">
        <f aca="false">IF(V62="","",IF(OR(V62&gt;='Start Here'!$C$31,AND(P62="Yes",VALUE(MID(L62,2,1))&gt;=3)),"High",IF(V62&gt;='Start Here'!$C$32,"Medium","Low")))</f>
        <v/>
      </c>
      <c r="X62" s="23"/>
      <c r="Y62" s="25" t="str">
        <f aca="false">IF(X62&lt;&gt;"",X62,W62)</f>
        <v/>
      </c>
      <c r="Z62" s="23"/>
      <c r="AA62" s="23"/>
      <c r="AB62" s="23"/>
      <c r="AC62" s="23"/>
      <c r="AD62" s="23"/>
      <c r="AE62" s="26"/>
      <c r="AF62" s="26"/>
      <c r="AG62" s="24" t="str">
        <f aca="false">IF(Y62="High",'Start Here'!$D$31,IF(Y62="Medium",'Start Here'!$D$32,IF(Y62="Low",'Start Here'!$D$33,"")))</f>
        <v/>
      </c>
      <c r="AH62" s="27" t="str">
        <f aca="false">IF(OR(AF62="",AG62=""),"",DATE(YEAR(AF62),MONTH(AF62)+AG62,DAY(AF62)))</f>
        <v/>
      </c>
      <c r="AI62" s="25" t="str">
        <f aca="true">IF(B62="","",IF(H62="Retired","Retired",IF(AF62="","Not reviewed",IF(AH62="","",IF(AH62&lt;TODAY(),"Overdue",IF(AH62-TODAY()&lt;=30,"Due soon","OK"))))))</f>
        <v/>
      </c>
    </row>
    <row r="63" customFormat="false" ht="15" hidden="false" customHeight="false" outlineLevel="0" collapsed="false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4" t="str">
        <f aca="false">IF(OR(L63="",T63=""),"",VALUE(MID(L63,2,1))+MATCH(T63,Lists!$F$2:$F$5,0)-1+IF(P63="Yes",2,0)+IF(U63="Yes",1,0)+IF(O63="Yes",1,0))</f>
        <v/>
      </c>
      <c r="W63" s="25" t="str">
        <f aca="false">IF(V63="","",IF(OR(V63&gt;='Start Here'!$C$31,AND(P63="Yes",VALUE(MID(L63,2,1))&gt;=3)),"High",IF(V63&gt;='Start Here'!$C$32,"Medium","Low")))</f>
        <v/>
      </c>
      <c r="X63" s="23"/>
      <c r="Y63" s="25" t="str">
        <f aca="false">IF(X63&lt;&gt;"",X63,W63)</f>
        <v/>
      </c>
      <c r="Z63" s="23"/>
      <c r="AA63" s="23"/>
      <c r="AB63" s="23"/>
      <c r="AC63" s="23"/>
      <c r="AD63" s="23"/>
      <c r="AE63" s="26"/>
      <c r="AF63" s="26"/>
      <c r="AG63" s="24" t="str">
        <f aca="false">IF(Y63="High",'Start Here'!$D$31,IF(Y63="Medium",'Start Here'!$D$32,IF(Y63="Low",'Start Here'!$D$33,"")))</f>
        <v/>
      </c>
      <c r="AH63" s="27" t="str">
        <f aca="false">IF(OR(AF63="",AG63=""),"",DATE(YEAR(AF63),MONTH(AF63)+AG63,DAY(AF63)))</f>
        <v/>
      </c>
      <c r="AI63" s="25" t="str">
        <f aca="true">IF(B63="","",IF(H63="Retired","Retired",IF(AF63="","Not reviewed",IF(AH63="","",IF(AH63&lt;TODAY(),"Overdue",IF(AH63-TODAY()&lt;=30,"Due soon","OK"))))))</f>
        <v/>
      </c>
    </row>
    <row r="64" customFormat="false" ht="15" hidden="false" customHeight="false" outlineLevel="0" collapsed="false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4" t="str">
        <f aca="false">IF(OR(L64="",T64=""),"",VALUE(MID(L64,2,1))+MATCH(T64,Lists!$F$2:$F$5,0)-1+IF(P64="Yes",2,0)+IF(U64="Yes",1,0)+IF(O64="Yes",1,0))</f>
        <v/>
      </c>
      <c r="W64" s="25" t="str">
        <f aca="false">IF(V64="","",IF(OR(V64&gt;='Start Here'!$C$31,AND(P64="Yes",VALUE(MID(L64,2,1))&gt;=3)),"High",IF(V64&gt;='Start Here'!$C$32,"Medium","Low")))</f>
        <v/>
      </c>
      <c r="X64" s="23"/>
      <c r="Y64" s="25" t="str">
        <f aca="false">IF(X64&lt;&gt;"",X64,W64)</f>
        <v/>
      </c>
      <c r="Z64" s="23"/>
      <c r="AA64" s="23"/>
      <c r="AB64" s="23"/>
      <c r="AC64" s="23"/>
      <c r="AD64" s="23"/>
      <c r="AE64" s="26"/>
      <c r="AF64" s="26"/>
      <c r="AG64" s="24" t="str">
        <f aca="false">IF(Y64="High",'Start Here'!$D$31,IF(Y64="Medium",'Start Here'!$D$32,IF(Y64="Low",'Start Here'!$D$33,"")))</f>
        <v/>
      </c>
      <c r="AH64" s="27" t="str">
        <f aca="false">IF(OR(AF64="",AG64=""),"",DATE(YEAR(AF64),MONTH(AF64)+AG64,DAY(AF64)))</f>
        <v/>
      </c>
      <c r="AI64" s="25" t="str">
        <f aca="true">IF(B64="","",IF(H64="Retired","Retired",IF(AF64="","Not reviewed",IF(AH64="","",IF(AH64&lt;TODAY(),"Overdue",IF(AH64-TODAY()&lt;=30,"Due soon","OK"))))))</f>
        <v/>
      </c>
    </row>
    <row r="65" customFormat="false" ht="15" hidden="false" customHeight="false" outlineLevel="0" collapsed="false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4" t="str">
        <f aca="false">IF(OR(L65="",T65=""),"",VALUE(MID(L65,2,1))+MATCH(T65,Lists!$F$2:$F$5,0)-1+IF(P65="Yes",2,0)+IF(U65="Yes",1,0)+IF(O65="Yes",1,0))</f>
        <v/>
      </c>
      <c r="W65" s="25" t="str">
        <f aca="false">IF(V65="","",IF(OR(V65&gt;='Start Here'!$C$31,AND(P65="Yes",VALUE(MID(L65,2,1))&gt;=3)),"High",IF(V65&gt;='Start Here'!$C$32,"Medium","Low")))</f>
        <v/>
      </c>
      <c r="X65" s="23"/>
      <c r="Y65" s="25" t="str">
        <f aca="false">IF(X65&lt;&gt;"",X65,W65)</f>
        <v/>
      </c>
      <c r="Z65" s="23"/>
      <c r="AA65" s="23"/>
      <c r="AB65" s="23"/>
      <c r="AC65" s="23"/>
      <c r="AD65" s="23"/>
      <c r="AE65" s="26"/>
      <c r="AF65" s="26"/>
      <c r="AG65" s="24" t="str">
        <f aca="false">IF(Y65="High",'Start Here'!$D$31,IF(Y65="Medium",'Start Here'!$D$32,IF(Y65="Low",'Start Here'!$D$33,"")))</f>
        <v/>
      </c>
      <c r="AH65" s="27" t="str">
        <f aca="false">IF(OR(AF65="",AG65=""),"",DATE(YEAR(AF65),MONTH(AF65)+AG65,DAY(AF65)))</f>
        <v/>
      </c>
      <c r="AI65" s="25" t="str">
        <f aca="true">IF(B65="","",IF(H65="Retired","Retired",IF(AF65="","Not reviewed",IF(AH65="","",IF(AH65&lt;TODAY(),"Overdue",IF(AH65-TODAY()&lt;=30,"Due soon","OK"))))))</f>
        <v/>
      </c>
    </row>
    <row r="66" customFormat="false" ht="15" hidden="false" customHeight="false" outlineLevel="0" collapsed="false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4" t="str">
        <f aca="false">IF(OR(L66="",T66=""),"",VALUE(MID(L66,2,1))+MATCH(T66,Lists!$F$2:$F$5,0)-1+IF(P66="Yes",2,0)+IF(U66="Yes",1,0)+IF(O66="Yes",1,0))</f>
        <v/>
      </c>
      <c r="W66" s="25" t="str">
        <f aca="false">IF(V66="","",IF(OR(V66&gt;='Start Here'!$C$31,AND(P66="Yes",VALUE(MID(L66,2,1))&gt;=3)),"High",IF(V66&gt;='Start Here'!$C$32,"Medium","Low")))</f>
        <v/>
      </c>
      <c r="X66" s="23"/>
      <c r="Y66" s="25" t="str">
        <f aca="false">IF(X66&lt;&gt;"",X66,W66)</f>
        <v/>
      </c>
      <c r="Z66" s="23"/>
      <c r="AA66" s="23"/>
      <c r="AB66" s="23"/>
      <c r="AC66" s="23"/>
      <c r="AD66" s="23"/>
      <c r="AE66" s="26"/>
      <c r="AF66" s="26"/>
      <c r="AG66" s="24" t="str">
        <f aca="false">IF(Y66="High",'Start Here'!$D$31,IF(Y66="Medium",'Start Here'!$D$32,IF(Y66="Low",'Start Here'!$D$33,"")))</f>
        <v/>
      </c>
      <c r="AH66" s="27" t="str">
        <f aca="false">IF(OR(AF66="",AG66=""),"",DATE(YEAR(AF66),MONTH(AF66)+AG66,DAY(AF66)))</f>
        <v/>
      </c>
      <c r="AI66" s="25" t="str">
        <f aca="true">IF(B66="","",IF(H66="Retired","Retired",IF(AF66="","Not reviewed",IF(AH66="","",IF(AH66&lt;TODAY(),"Overdue",IF(AH66-TODAY()&lt;=30,"Due soon","OK"))))))</f>
        <v/>
      </c>
    </row>
    <row r="67" customFormat="false" ht="15" hidden="false" customHeight="false" outlineLevel="0" collapsed="false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4" t="str">
        <f aca="false">IF(OR(L67="",T67=""),"",VALUE(MID(L67,2,1))+MATCH(T67,Lists!$F$2:$F$5,0)-1+IF(P67="Yes",2,0)+IF(U67="Yes",1,0)+IF(O67="Yes",1,0))</f>
        <v/>
      </c>
      <c r="W67" s="25" t="str">
        <f aca="false">IF(V67="","",IF(OR(V67&gt;='Start Here'!$C$31,AND(P67="Yes",VALUE(MID(L67,2,1))&gt;=3)),"High",IF(V67&gt;='Start Here'!$C$32,"Medium","Low")))</f>
        <v/>
      </c>
      <c r="X67" s="23"/>
      <c r="Y67" s="25" t="str">
        <f aca="false">IF(X67&lt;&gt;"",X67,W67)</f>
        <v/>
      </c>
      <c r="Z67" s="23"/>
      <c r="AA67" s="23"/>
      <c r="AB67" s="23"/>
      <c r="AC67" s="23"/>
      <c r="AD67" s="23"/>
      <c r="AE67" s="26"/>
      <c r="AF67" s="26"/>
      <c r="AG67" s="24" t="str">
        <f aca="false">IF(Y67="High",'Start Here'!$D$31,IF(Y67="Medium",'Start Here'!$D$32,IF(Y67="Low",'Start Here'!$D$33,"")))</f>
        <v/>
      </c>
      <c r="AH67" s="27" t="str">
        <f aca="false">IF(OR(AF67="",AG67=""),"",DATE(YEAR(AF67),MONTH(AF67)+AG67,DAY(AF67)))</f>
        <v/>
      </c>
      <c r="AI67" s="25" t="str">
        <f aca="true">IF(B67="","",IF(H67="Retired","Retired",IF(AF67="","Not reviewed",IF(AH67="","",IF(AH67&lt;TODAY(),"Overdue",IF(AH67-TODAY()&lt;=30,"Due soon","OK"))))))</f>
        <v/>
      </c>
    </row>
    <row r="68" customFormat="false" ht="15" hidden="false" customHeight="false" outlineLevel="0" collapsed="false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4" t="str">
        <f aca="false">IF(OR(L68="",T68=""),"",VALUE(MID(L68,2,1))+MATCH(T68,Lists!$F$2:$F$5,0)-1+IF(P68="Yes",2,0)+IF(U68="Yes",1,0)+IF(O68="Yes",1,0))</f>
        <v/>
      </c>
      <c r="W68" s="25" t="str">
        <f aca="false">IF(V68="","",IF(OR(V68&gt;='Start Here'!$C$31,AND(P68="Yes",VALUE(MID(L68,2,1))&gt;=3)),"High",IF(V68&gt;='Start Here'!$C$32,"Medium","Low")))</f>
        <v/>
      </c>
      <c r="X68" s="23"/>
      <c r="Y68" s="25" t="str">
        <f aca="false">IF(X68&lt;&gt;"",X68,W68)</f>
        <v/>
      </c>
      <c r="Z68" s="23"/>
      <c r="AA68" s="23"/>
      <c r="AB68" s="23"/>
      <c r="AC68" s="23"/>
      <c r="AD68" s="23"/>
      <c r="AE68" s="26"/>
      <c r="AF68" s="26"/>
      <c r="AG68" s="24" t="str">
        <f aca="false">IF(Y68="High",'Start Here'!$D$31,IF(Y68="Medium",'Start Here'!$D$32,IF(Y68="Low",'Start Here'!$D$33,"")))</f>
        <v/>
      </c>
      <c r="AH68" s="27" t="str">
        <f aca="false">IF(OR(AF68="",AG68=""),"",DATE(YEAR(AF68),MONTH(AF68)+AG68,DAY(AF68)))</f>
        <v/>
      </c>
      <c r="AI68" s="25" t="str">
        <f aca="true">IF(B68="","",IF(H68="Retired","Retired",IF(AF68="","Not reviewed",IF(AH68="","",IF(AH68&lt;TODAY(),"Overdue",IF(AH68-TODAY()&lt;=30,"Due soon","OK"))))))</f>
        <v/>
      </c>
    </row>
    <row r="69" customFormat="false" ht="15" hidden="false" customHeight="false" outlineLevel="0" collapsed="false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4" t="str">
        <f aca="false">IF(OR(L69="",T69=""),"",VALUE(MID(L69,2,1))+MATCH(T69,Lists!$F$2:$F$5,0)-1+IF(P69="Yes",2,0)+IF(U69="Yes",1,0)+IF(O69="Yes",1,0))</f>
        <v/>
      </c>
      <c r="W69" s="25" t="str">
        <f aca="false">IF(V69="","",IF(OR(V69&gt;='Start Here'!$C$31,AND(P69="Yes",VALUE(MID(L69,2,1))&gt;=3)),"High",IF(V69&gt;='Start Here'!$C$32,"Medium","Low")))</f>
        <v/>
      </c>
      <c r="X69" s="23"/>
      <c r="Y69" s="25" t="str">
        <f aca="false">IF(X69&lt;&gt;"",X69,W69)</f>
        <v/>
      </c>
      <c r="Z69" s="23"/>
      <c r="AA69" s="23"/>
      <c r="AB69" s="23"/>
      <c r="AC69" s="23"/>
      <c r="AD69" s="23"/>
      <c r="AE69" s="26"/>
      <c r="AF69" s="26"/>
      <c r="AG69" s="24" t="str">
        <f aca="false">IF(Y69="High",'Start Here'!$D$31,IF(Y69="Medium",'Start Here'!$D$32,IF(Y69="Low",'Start Here'!$D$33,"")))</f>
        <v/>
      </c>
      <c r="AH69" s="27" t="str">
        <f aca="false">IF(OR(AF69="",AG69=""),"",DATE(YEAR(AF69),MONTH(AF69)+AG69,DAY(AF69)))</f>
        <v/>
      </c>
      <c r="AI69" s="25" t="str">
        <f aca="true">IF(B69="","",IF(H69="Retired","Retired",IF(AF69="","Not reviewed",IF(AH69="","",IF(AH69&lt;TODAY(),"Overdue",IF(AH69-TODAY()&lt;=30,"Due soon","OK"))))))</f>
        <v/>
      </c>
    </row>
    <row r="70" customFormat="false" ht="15" hidden="false" customHeight="false" outlineLevel="0" collapsed="false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4" t="str">
        <f aca="false">IF(OR(L70="",T70=""),"",VALUE(MID(L70,2,1))+MATCH(T70,Lists!$F$2:$F$5,0)-1+IF(P70="Yes",2,0)+IF(U70="Yes",1,0)+IF(O70="Yes",1,0))</f>
        <v/>
      </c>
      <c r="W70" s="25" t="str">
        <f aca="false">IF(V70="","",IF(OR(V70&gt;='Start Here'!$C$31,AND(P70="Yes",VALUE(MID(L70,2,1))&gt;=3)),"High",IF(V70&gt;='Start Here'!$C$32,"Medium","Low")))</f>
        <v/>
      </c>
      <c r="X70" s="23"/>
      <c r="Y70" s="25" t="str">
        <f aca="false">IF(X70&lt;&gt;"",X70,W70)</f>
        <v/>
      </c>
      <c r="Z70" s="23"/>
      <c r="AA70" s="23"/>
      <c r="AB70" s="23"/>
      <c r="AC70" s="23"/>
      <c r="AD70" s="23"/>
      <c r="AE70" s="26"/>
      <c r="AF70" s="26"/>
      <c r="AG70" s="24" t="str">
        <f aca="false">IF(Y70="High",'Start Here'!$D$31,IF(Y70="Medium",'Start Here'!$D$32,IF(Y70="Low",'Start Here'!$D$33,"")))</f>
        <v/>
      </c>
      <c r="AH70" s="27" t="str">
        <f aca="false">IF(OR(AF70="",AG70=""),"",DATE(YEAR(AF70),MONTH(AF70)+AG70,DAY(AF70)))</f>
        <v/>
      </c>
      <c r="AI70" s="25" t="str">
        <f aca="true">IF(B70="","",IF(H70="Retired","Retired",IF(AF70="","Not reviewed",IF(AH70="","",IF(AH70&lt;TODAY(),"Overdue",IF(AH70-TODAY()&lt;=30,"Due soon","OK"))))))</f>
        <v/>
      </c>
    </row>
    <row r="71" customFormat="false" ht="15" hidden="false" customHeight="false" outlineLevel="0" collapsed="false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4" t="str">
        <f aca="false">IF(OR(L71="",T71=""),"",VALUE(MID(L71,2,1))+MATCH(T71,Lists!$F$2:$F$5,0)-1+IF(P71="Yes",2,0)+IF(U71="Yes",1,0)+IF(O71="Yes",1,0))</f>
        <v/>
      </c>
      <c r="W71" s="25" t="str">
        <f aca="false">IF(V71="","",IF(OR(V71&gt;='Start Here'!$C$31,AND(P71="Yes",VALUE(MID(L71,2,1))&gt;=3)),"High",IF(V71&gt;='Start Here'!$C$32,"Medium","Low")))</f>
        <v/>
      </c>
      <c r="X71" s="23"/>
      <c r="Y71" s="25" t="str">
        <f aca="false">IF(X71&lt;&gt;"",X71,W71)</f>
        <v/>
      </c>
      <c r="Z71" s="23"/>
      <c r="AA71" s="23"/>
      <c r="AB71" s="23"/>
      <c r="AC71" s="23"/>
      <c r="AD71" s="23"/>
      <c r="AE71" s="26"/>
      <c r="AF71" s="26"/>
      <c r="AG71" s="24" t="str">
        <f aca="false">IF(Y71="High",'Start Here'!$D$31,IF(Y71="Medium",'Start Here'!$D$32,IF(Y71="Low",'Start Here'!$D$33,"")))</f>
        <v/>
      </c>
      <c r="AH71" s="27" t="str">
        <f aca="false">IF(OR(AF71="",AG71=""),"",DATE(YEAR(AF71),MONTH(AF71)+AG71,DAY(AF71)))</f>
        <v/>
      </c>
      <c r="AI71" s="25" t="str">
        <f aca="true">IF(B71="","",IF(H71="Retired","Retired",IF(AF71="","Not reviewed",IF(AH71="","",IF(AH71&lt;TODAY(),"Overdue",IF(AH71-TODAY()&lt;=30,"Due soon","OK"))))))</f>
        <v/>
      </c>
    </row>
    <row r="72" customFormat="false" ht="15" hidden="false" customHeight="false" outlineLevel="0" collapsed="false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4" t="str">
        <f aca="false">IF(OR(L72="",T72=""),"",VALUE(MID(L72,2,1))+MATCH(T72,Lists!$F$2:$F$5,0)-1+IF(P72="Yes",2,0)+IF(U72="Yes",1,0)+IF(O72="Yes",1,0))</f>
        <v/>
      </c>
      <c r="W72" s="25" t="str">
        <f aca="false">IF(V72="","",IF(OR(V72&gt;='Start Here'!$C$31,AND(P72="Yes",VALUE(MID(L72,2,1))&gt;=3)),"High",IF(V72&gt;='Start Here'!$C$32,"Medium","Low")))</f>
        <v/>
      </c>
      <c r="X72" s="23"/>
      <c r="Y72" s="25" t="str">
        <f aca="false">IF(X72&lt;&gt;"",X72,W72)</f>
        <v/>
      </c>
      <c r="Z72" s="23"/>
      <c r="AA72" s="23"/>
      <c r="AB72" s="23"/>
      <c r="AC72" s="23"/>
      <c r="AD72" s="23"/>
      <c r="AE72" s="26"/>
      <c r="AF72" s="26"/>
      <c r="AG72" s="24" t="str">
        <f aca="false">IF(Y72="High",'Start Here'!$D$31,IF(Y72="Medium",'Start Here'!$D$32,IF(Y72="Low",'Start Here'!$D$33,"")))</f>
        <v/>
      </c>
      <c r="AH72" s="27" t="str">
        <f aca="false">IF(OR(AF72="",AG72=""),"",DATE(YEAR(AF72),MONTH(AF72)+AG72,DAY(AF72)))</f>
        <v/>
      </c>
      <c r="AI72" s="25" t="str">
        <f aca="true">IF(B72="","",IF(H72="Retired","Retired",IF(AF72="","Not reviewed",IF(AH72="","",IF(AH72&lt;TODAY(),"Overdue",IF(AH72-TODAY()&lt;=30,"Due soon","OK"))))))</f>
        <v/>
      </c>
    </row>
    <row r="73" customFormat="false" ht="15" hidden="false" customHeight="false" outlineLevel="0" collapsed="false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4" t="str">
        <f aca="false">IF(OR(L73="",T73=""),"",VALUE(MID(L73,2,1))+MATCH(T73,Lists!$F$2:$F$5,0)-1+IF(P73="Yes",2,0)+IF(U73="Yes",1,0)+IF(O73="Yes",1,0))</f>
        <v/>
      </c>
      <c r="W73" s="25" t="str">
        <f aca="false">IF(V73="","",IF(OR(V73&gt;='Start Here'!$C$31,AND(P73="Yes",VALUE(MID(L73,2,1))&gt;=3)),"High",IF(V73&gt;='Start Here'!$C$32,"Medium","Low")))</f>
        <v/>
      </c>
      <c r="X73" s="23"/>
      <c r="Y73" s="25" t="str">
        <f aca="false">IF(X73&lt;&gt;"",X73,W73)</f>
        <v/>
      </c>
      <c r="Z73" s="23"/>
      <c r="AA73" s="23"/>
      <c r="AB73" s="23"/>
      <c r="AC73" s="23"/>
      <c r="AD73" s="23"/>
      <c r="AE73" s="26"/>
      <c r="AF73" s="26"/>
      <c r="AG73" s="24" t="str">
        <f aca="false">IF(Y73="High",'Start Here'!$D$31,IF(Y73="Medium",'Start Here'!$D$32,IF(Y73="Low",'Start Here'!$D$33,"")))</f>
        <v/>
      </c>
      <c r="AH73" s="27" t="str">
        <f aca="false">IF(OR(AF73="",AG73=""),"",DATE(YEAR(AF73),MONTH(AF73)+AG73,DAY(AF73)))</f>
        <v/>
      </c>
      <c r="AI73" s="25" t="str">
        <f aca="true">IF(B73="","",IF(H73="Retired","Retired",IF(AF73="","Not reviewed",IF(AH73="","",IF(AH73&lt;TODAY(),"Overdue",IF(AH73-TODAY()&lt;=30,"Due soon","OK"))))))</f>
        <v/>
      </c>
    </row>
    <row r="74" customFormat="false" ht="15" hidden="false" customHeight="false" outlineLevel="0" collapsed="false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4" t="str">
        <f aca="false">IF(OR(L74="",T74=""),"",VALUE(MID(L74,2,1))+MATCH(T74,Lists!$F$2:$F$5,0)-1+IF(P74="Yes",2,0)+IF(U74="Yes",1,0)+IF(O74="Yes",1,0))</f>
        <v/>
      </c>
      <c r="W74" s="25" t="str">
        <f aca="false">IF(V74="","",IF(OR(V74&gt;='Start Here'!$C$31,AND(P74="Yes",VALUE(MID(L74,2,1))&gt;=3)),"High",IF(V74&gt;='Start Here'!$C$32,"Medium","Low")))</f>
        <v/>
      </c>
      <c r="X74" s="23"/>
      <c r="Y74" s="25" t="str">
        <f aca="false">IF(X74&lt;&gt;"",X74,W74)</f>
        <v/>
      </c>
      <c r="Z74" s="23"/>
      <c r="AA74" s="23"/>
      <c r="AB74" s="23"/>
      <c r="AC74" s="23"/>
      <c r="AD74" s="23"/>
      <c r="AE74" s="26"/>
      <c r="AF74" s="26"/>
      <c r="AG74" s="24" t="str">
        <f aca="false">IF(Y74="High",'Start Here'!$D$31,IF(Y74="Medium",'Start Here'!$D$32,IF(Y74="Low",'Start Here'!$D$33,"")))</f>
        <v/>
      </c>
      <c r="AH74" s="27" t="str">
        <f aca="false">IF(OR(AF74="",AG74=""),"",DATE(YEAR(AF74),MONTH(AF74)+AG74,DAY(AF74)))</f>
        <v/>
      </c>
      <c r="AI74" s="25" t="str">
        <f aca="true">IF(B74="","",IF(H74="Retired","Retired",IF(AF74="","Not reviewed",IF(AH74="","",IF(AH74&lt;TODAY(),"Overdue",IF(AH74-TODAY()&lt;=30,"Due soon","OK"))))))</f>
        <v/>
      </c>
    </row>
    <row r="75" customFormat="false" ht="15" hidden="false" customHeight="false" outlineLevel="0" collapsed="false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4" t="str">
        <f aca="false">IF(OR(L75="",T75=""),"",VALUE(MID(L75,2,1))+MATCH(T75,Lists!$F$2:$F$5,0)-1+IF(P75="Yes",2,0)+IF(U75="Yes",1,0)+IF(O75="Yes",1,0))</f>
        <v/>
      </c>
      <c r="W75" s="25" t="str">
        <f aca="false">IF(V75="","",IF(OR(V75&gt;='Start Here'!$C$31,AND(P75="Yes",VALUE(MID(L75,2,1))&gt;=3)),"High",IF(V75&gt;='Start Here'!$C$32,"Medium","Low")))</f>
        <v/>
      </c>
      <c r="X75" s="23"/>
      <c r="Y75" s="25" t="str">
        <f aca="false">IF(X75&lt;&gt;"",X75,W75)</f>
        <v/>
      </c>
      <c r="Z75" s="23"/>
      <c r="AA75" s="23"/>
      <c r="AB75" s="23"/>
      <c r="AC75" s="23"/>
      <c r="AD75" s="23"/>
      <c r="AE75" s="26"/>
      <c r="AF75" s="26"/>
      <c r="AG75" s="24" t="str">
        <f aca="false">IF(Y75="High",'Start Here'!$D$31,IF(Y75="Medium",'Start Here'!$D$32,IF(Y75="Low",'Start Here'!$D$33,"")))</f>
        <v/>
      </c>
      <c r="AH75" s="27" t="str">
        <f aca="false">IF(OR(AF75="",AG75=""),"",DATE(YEAR(AF75),MONTH(AF75)+AG75,DAY(AF75)))</f>
        <v/>
      </c>
      <c r="AI75" s="25" t="str">
        <f aca="true">IF(B75="","",IF(H75="Retired","Retired",IF(AF75="","Not reviewed",IF(AH75="","",IF(AH75&lt;TODAY(),"Overdue",IF(AH75-TODAY()&lt;=30,"Due soon","OK"))))))</f>
        <v/>
      </c>
    </row>
    <row r="76" customFormat="false" ht="15" hidden="false" customHeight="false" outlineLevel="0" collapsed="false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4" t="str">
        <f aca="false">IF(OR(L76="",T76=""),"",VALUE(MID(L76,2,1))+MATCH(T76,Lists!$F$2:$F$5,0)-1+IF(P76="Yes",2,0)+IF(U76="Yes",1,0)+IF(O76="Yes",1,0))</f>
        <v/>
      </c>
      <c r="W76" s="25" t="str">
        <f aca="false">IF(V76="","",IF(OR(V76&gt;='Start Here'!$C$31,AND(P76="Yes",VALUE(MID(L76,2,1))&gt;=3)),"High",IF(V76&gt;='Start Here'!$C$32,"Medium","Low")))</f>
        <v/>
      </c>
      <c r="X76" s="23"/>
      <c r="Y76" s="25" t="str">
        <f aca="false">IF(X76&lt;&gt;"",X76,W76)</f>
        <v/>
      </c>
      <c r="Z76" s="23"/>
      <c r="AA76" s="23"/>
      <c r="AB76" s="23"/>
      <c r="AC76" s="23"/>
      <c r="AD76" s="23"/>
      <c r="AE76" s="26"/>
      <c r="AF76" s="26"/>
      <c r="AG76" s="24" t="str">
        <f aca="false">IF(Y76="High",'Start Here'!$D$31,IF(Y76="Medium",'Start Here'!$D$32,IF(Y76="Low",'Start Here'!$D$33,"")))</f>
        <v/>
      </c>
      <c r="AH76" s="27" t="str">
        <f aca="false">IF(OR(AF76="",AG76=""),"",DATE(YEAR(AF76),MONTH(AF76)+AG76,DAY(AF76)))</f>
        <v/>
      </c>
      <c r="AI76" s="25" t="str">
        <f aca="true">IF(B76="","",IF(H76="Retired","Retired",IF(AF76="","Not reviewed",IF(AH76="","",IF(AH76&lt;TODAY(),"Overdue",IF(AH76-TODAY()&lt;=30,"Due soon","OK"))))))</f>
        <v/>
      </c>
    </row>
    <row r="77" customFormat="false" ht="15" hidden="false" customHeight="false" outlineLevel="0" collapsed="false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4" t="str">
        <f aca="false">IF(OR(L77="",T77=""),"",VALUE(MID(L77,2,1))+MATCH(T77,Lists!$F$2:$F$5,0)-1+IF(P77="Yes",2,0)+IF(U77="Yes",1,0)+IF(O77="Yes",1,0))</f>
        <v/>
      </c>
      <c r="W77" s="25" t="str">
        <f aca="false">IF(V77="","",IF(OR(V77&gt;='Start Here'!$C$31,AND(P77="Yes",VALUE(MID(L77,2,1))&gt;=3)),"High",IF(V77&gt;='Start Here'!$C$32,"Medium","Low")))</f>
        <v/>
      </c>
      <c r="X77" s="23"/>
      <c r="Y77" s="25" t="str">
        <f aca="false">IF(X77&lt;&gt;"",X77,W77)</f>
        <v/>
      </c>
      <c r="Z77" s="23"/>
      <c r="AA77" s="23"/>
      <c r="AB77" s="23"/>
      <c r="AC77" s="23"/>
      <c r="AD77" s="23"/>
      <c r="AE77" s="26"/>
      <c r="AF77" s="26"/>
      <c r="AG77" s="24" t="str">
        <f aca="false">IF(Y77="High",'Start Here'!$D$31,IF(Y77="Medium",'Start Here'!$D$32,IF(Y77="Low",'Start Here'!$D$33,"")))</f>
        <v/>
      </c>
      <c r="AH77" s="27" t="str">
        <f aca="false">IF(OR(AF77="",AG77=""),"",DATE(YEAR(AF77),MONTH(AF77)+AG77,DAY(AF77)))</f>
        <v/>
      </c>
      <c r="AI77" s="25" t="str">
        <f aca="true">IF(B77="","",IF(H77="Retired","Retired",IF(AF77="","Not reviewed",IF(AH77="","",IF(AH77&lt;TODAY(),"Overdue",IF(AH77-TODAY()&lt;=30,"Due soon","OK"))))))</f>
        <v/>
      </c>
    </row>
    <row r="78" customFormat="false" ht="15" hidden="false" customHeight="false" outlineLevel="0" collapsed="false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4" t="str">
        <f aca="false">IF(OR(L78="",T78=""),"",VALUE(MID(L78,2,1))+MATCH(T78,Lists!$F$2:$F$5,0)-1+IF(P78="Yes",2,0)+IF(U78="Yes",1,0)+IF(O78="Yes",1,0))</f>
        <v/>
      </c>
      <c r="W78" s="25" t="str">
        <f aca="false">IF(V78="","",IF(OR(V78&gt;='Start Here'!$C$31,AND(P78="Yes",VALUE(MID(L78,2,1))&gt;=3)),"High",IF(V78&gt;='Start Here'!$C$32,"Medium","Low")))</f>
        <v/>
      </c>
      <c r="X78" s="23"/>
      <c r="Y78" s="25" t="str">
        <f aca="false">IF(X78&lt;&gt;"",X78,W78)</f>
        <v/>
      </c>
      <c r="Z78" s="23"/>
      <c r="AA78" s="23"/>
      <c r="AB78" s="23"/>
      <c r="AC78" s="23"/>
      <c r="AD78" s="23"/>
      <c r="AE78" s="26"/>
      <c r="AF78" s="26"/>
      <c r="AG78" s="24" t="str">
        <f aca="false">IF(Y78="High",'Start Here'!$D$31,IF(Y78="Medium",'Start Here'!$D$32,IF(Y78="Low",'Start Here'!$D$33,"")))</f>
        <v/>
      </c>
      <c r="AH78" s="27" t="str">
        <f aca="false">IF(OR(AF78="",AG78=""),"",DATE(YEAR(AF78),MONTH(AF78)+AG78,DAY(AF78)))</f>
        <v/>
      </c>
      <c r="AI78" s="25" t="str">
        <f aca="true">IF(B78="","",IF(H78="Retired","Retired",IF(AF78="","Not reviewed",IF(AH78="","",IF(AH78&lt;TODAY(),"Overdue",IF(AH78-TODAY()&lt;=30,"Due soon","OK"))))))</f>
        <v/>
      </c>
    </row>
    <row r="79" customFormat="false" ht="15" hidden="false" customHeight="false" outlineLevel="0" collapsed="false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4" t="str">
        <f aca="false">IF(OR(L79="",T79=""),"",VALUE(MID(L79,2,1))+MATCH(T79,Lists!$F$2:$F$5,0)-1+IF(P79="Yes",2,0)+IF(U79="Yes",1,0)+IF(O79="Yes",1,0))</f>
        <v/>
      </c>
      <c r="W79" s="25" t="str">
        <f aca="false">IF(V79="","",IF(OR(V79&gt;='Start Here'!$C$31,AND(P79="Yes",VALUE(MID(L79,2,1))&gt;=3)),"High",IF(V79&gt;='Start Here'!$C$32,"Medium","Low")))</f>
        <v/>
      </c>
      <c r="X79" s="23"/>
      <c r="Y79" s="25" t="str">
        <f aca="false">IF(X79&lt;&gt;"",X79,W79)</f>
        <v/>
      </c>
      <c r="Z79" s="23"/>
      <c r="AA79" s="23"/>
      <c r="AB79" s="23"/>
      <c r="AC79" s="23"/>
      <c r="AD79" s="23"/>
      <c r="AE79" s="26"/>
      <c r="AF79" s="26"/>
      <c r="AG79" s="24" t="str">
        <f aca="false">IF(Y79="High",'Start Here'!$D$31,IF(Y79="Medium",'Start Here'!$D$32,IF(Y79="Low",'Start Here'!$D$33,"")))</f>
        <v/>
      </c>
      <c r="AH79" s="27" t="str">
        <f aca="false">IF(OR(AF79="",AG79=""),"",DATE(YEAR(AF79),MONTH(AF79)+AG79,DAY(AF79)))</f>
        <v/>
      </c>
      <c r="AI79" s="25" t="str">
        <f aca="true">IF(B79="","",IF(H79="Retired","Retired",IF(AF79="","Not reviewed",IF(AH79="","",IF(AH79&lt;TODAY(),"Overdue",IF(AH79-TODAY()&lt;=30,"Due soon","OK"))))))</f>
        <v/>
      </c>
    </row>
    <row r="80" customFormat="false" ht="15" hidden="false" customHeight="false" outlineLevel="0" collapsed="false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4" t="str">
        <f aca="false">IF(OR(L80="",T80=""),"",VALUE(MID(L80,2,1))+MATCH(T80,Lists!$F$2:$F$5,0)-1+IF(P80="Yes",2,0)+IF(U80="Yes",1,0)+IF(O80="Yes",1,0))</f>
        <v/>
      </c>
      <c r="W80" s="25" t="str">
        <f aca="false">IF(V80="","",IF(OR(V80&gt;='Start Here'!$C$31,AND(P80="Yes",VALUE(MID(L80,2,1))&gt;=3)),"High",IF(V80&gt;='Start Here'!$C$32,"Medium","Low")))</f>
        <v/>
      </c>
      <c r="X80" s="23"/>
      <c r="Y80" s="25" t="str">
        <f aca="false">IF(X80&lt;&gt;"",X80,W80)</f>
        <v/>
      </c>
      <c r="Z80" s="23"/>
      <c r="AA80" s="23"/>
      <c r="AB80" s="23"/>
      <c r="AC80" s="23"/>
      <c r="AD80" s="23"/>
      <c r="AE80" s="26"/>
      <c r="AF80" s="26"/>
      <c r="AG80" s="24" t="str">
        <f aca="false">IF(Y80="High",'Start Here'!$D$31,IF(Y80="Medium",'Start Here'!$D$32,IF(Y80="Low",'Start Here'!$D$33,"")))</f>
        <v/>
      </c>
      <c r="AH80" s="27" t="str">
        <f aca="false">IF(OR(AF80="",AG80=""),"",DATE(YEAR(AF80),MONTH(AF80)+AG80,DAY(AF80)))</f>
        <v/>
      </c>
      <c r="AI80" s="25" t="str">
        <f aca="true">IF(B80="","",IF(H80="Retired","Retired",IF(AF80="","Not reviewed",IF(AH80="","",IF(AH80&lt;TODAY(),"Overdue",IF(AH80-TODAY()&lt;=30,"Due soon","OK"))))))</f>
        <v/>
      </c>
    </row>
    <row r="81" customFormat="false" ht="15" hidden="false" customHeight="false" outlineLevel="0" collapsed="false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4" t="str">
        <f aca="false">IF(OR(L81="",T81=""),"",VALUE(MID(L81,2,1))+MATCH(T81,Lists!$F$2:$F$5,0)-1+IF(P81="Yes",2,0)+IF(U81="Yes",1,0)+IF(O81="Yes",1,0))</f>
        <v/>
      </c>
      <c r="W81" s="25" t="str">
        <f aca="false">IF(V81="","",IF(OR(V81&gt;='Start Here'!$C$31,AND(P81="Yes",VALUE(MID(L81,2,1))&gt;=3)),"High",IF(V81&gt;='Start Here'!$C$32,"Medium","Low")))</f>
        <v/>
      </c>
      <c r="X81" s="23"/>
      <c r="Y81" s="25" t="str">
        <f aca="false">IF(X81&lt;&gt;"",X81,W81)</f>
        <v/>
      </c>
      <c r="Z81" s="23"/>
      <c r="AA81" s="23"/>
      <c r="AB81" s="23"/>
      <c r="AC81" s="23"/>
      <c r="AD81" s="23"/>
      <c r="AE81" s="26"/>
      <c r="AF81" s="26"/>
      <c r="AG81" s="24" t="str">
        <f aca="false">IF(Y81="High",'Start Here'!$D$31,IF(Y81="Medium",'Start Here'!$D$32,IF(Y81="Low",'Start Here'!$D$33,"")))</f>
        <v/>
      </c>
      <c r="AH81" s="27" t="str">
        <f aca="false">IF(OR(AF81="",AG81=""),"",DATE(YEAR(AF81),MONTH(AF81)+AG81,DAY(AF81)))</f>
        <v/>
      </c>
      <c r="AI81" s="25" t="str">
        <f aca="true">IF(B81="","",IF(H81="Retired","Retired",IF(AF81="","Not reviewed",IF(AH81="","",IF(AH81&lt;TODAY(),"Overdue",IF(AH81-TODAY()&lt;=30,"Due soon","OK"))))))</f>
        <v/>
      </c>
    </row>
    <row r="82" customFormat="false" ht="15" hidden="false" customHeight="false" outlineLevel="0" collapsed="false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4" t="str">
        <f aca="false">IF(OR(L82="",T82=""),"",VALUE(MID(L82,2,1))+MATCH(T82,Lists!$F$2:$F$5,0)-1+IF(P82="Yes",2,0)+IF(U82="Yes",1,0)+IF(O82="Yes",1,0))</f>
        <v/>
      </c>
      <c r="W82" s="25" t="str">
        <f aca="false">IF(V82="","",IF(OR(V82&gt;='Start Here'!$C$31,AND(P82="Yes",VALUE(MID(L82,2,1))&gt;=3)),"High",IF(V82&gt;='Start Here'!$C$32,"Medium","Low")))</f>
        <v/>
      </c>
      <c r="X82" s="23"/>
      <c r="Y82" s="25" t="str">
        <f aca="false">IF(X82&lt;&gt;"",X82,W82)</f>
        <v/>
      </c>
      <c r="Z82" s="23"/>
      <c r="AA82" s="23"/>
      <c r="AB82" s="23"/>
      <c r="AC82" s="23"/>
      <c r="AD82" s="23"/>
      <c r="AE82" s="26"/>
      <c r="AF82" s="26"/>
      <c r="AG82" s="24" t="str">
        <f aca="false">IF(Y82="High",'Start Here'!$D$31,IF(Y82="Medium",'Start Here'!$D$32,IF(Y82="Low",'Start Here'!$D$33,"")))</f>
        <v/>
      </c>
      <c r="AH82" s="27" t="str">
        <f aca="false">IF(OR(AF82="",AG82=""),"",DATE(YEAR(AF82),MONTH(AF82)+AG82,DAY(AF82)))</f>
        <v/>
      </c>
      <c r="AI82" s="25" t="str">
        <f aca="true">IF(B82="","",IF(H82="Retired","Retired",IF(AF82="","Not reviewed",IF(AH82="","",IF(AH82&lt;TODAY(),"Overdue",IF(AH82-TODAY()&lt;=30,"Due soon","OK"))))))</f>
        <v/>
      </c>
    </row>
    <row r="83" customFormat="false" ht="15" hidden="false" customHeight="false" outlineLevel="0" collapsed="false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4" t="str">
        <f aca="false">IF(OR(L83="",T83=""),"",VALUE(MID(L83,2,1))+MATCH(T83,Lists!$F$2:$F$5,0)-1+IF(P83="Yes",2,0)+IF(U83="Yes",1,0)+IF(O83="Yes",1,0))</f>
        <v/>
      </c>
      <c r="W83" s="25" t="str">
        <f aca="false">IF(V83="","",IF(OR(V83&gt;='Start Here'!$C$31,AND(P83="Yes",VALUE(MID(L83,2,1))&gt;=3)),"High",IF(V83&gt;='Start Here'!$C$32,"Medium","Low")))</f>
        <v/>
      </c>
      <c r="X83" s="23"/>
      <c r="Y83" s="25" t="str">
        <f aca="false">IF(X83&lt;&gt;"",X83,W83)</f>
        <v/>
      </c>
      <c r="Z83" s="23"/>
      <c r="AA83" s="23"/>
      <c r="AB83" s="23"/>
      <c r="AC83" s="23"/>
      <c r="AD83" s="23"/>
      <c r="AE83" s="26"/>
      <c r="AF83" s="26"/>
      <c r="AG83" s="24" t="str">
        <f aca="false">IF(Y83="High",'Start Here'!$D$31,IF(Y83="Medium",'Start Here'!$D$32,IF(Y83="Low",'Start Here'!$D$33,"")))</f>
        <v/>
      </c>
      <c r="AH83" s="27" t="str">
        <f aca="false">IF(OR(AF83="",AG83=""),"",DATE(YEAR(AF83),MONTH(AF83)+AG83,DAY(AF83)))</f>
        <v/>
      </c>
      <c r="AI83" s="25" t="str">
        <f aca="true">IF(B83="","",IF(H83="Retired","Retired",IF(AF83="","Not reviewed",IF(AH83="","",IF(AH83&lt;TODAY(),"Overdue",IF(AH83-TODAY()&lt;=30,"Due soon","OK"))))))</f>
        <v/>
      </c>
    </row>
    <row r="84" customFormat="false" ht="15" hidden="false" customHeight="false" outlineLevel="0" collapsed="false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4" t="str">
        <f aca="false">IF(OR(L84="",T84=""),"",VALUE(MID(L84,2,1))+MATCH(T84,Lists!$F$2:$F$5,0)-1+IF(P84="Yes",2,0)+IF(U84="Yes",1,0)+IF(O84="Yes",1,0))</f>
        <v/>
      </c>
      <c r="W84" s="25" t="str">
        <f aca="false">IF(V84="","",IF(OR(V84&gt;='Start Here'!$C$31,AND(P84="Yes",VALUE(MID(L84,2,1))&gt;=3)),"High",IF(V84&gt;='Start Here'!$C$32,"Medium","Low")))</f>
        <v/>
      </c>
      <c r="X84" s="23"/>
      <c r="Y84" s="25" t="str">
        <f aca="false">IF(X84&lt;&gt;"",X84,W84)</f>
        <v/>
      </c>
      <c r="Z84" s="23"/>
      <c r="AA84" s="23"/>
      <c r="AB84" s="23"/>
      <c r="AC84" s="23"/>
      <c r="AD84" s="23"/>
      <c r="AE84" s="26"/>
      <c r="AF84" s="26"/>
      <c r="AG84" s="24" t="str">
        <f aca="false">IF(Y84="High",'Start Here'!$D$31,IF(Y84="Medium",'Start Here'!$D$32,IF(Y84="Low",'Start Here'!$D$33,"")))</f>
        <v/>
      </c>
      <c r="AH84" s="27" t="str">
        <f aca="false">IF(OR(AF84="",AG84=""),"",DATE(YEAR(AF84),MONTH(AF84)+AG84,DAY(AF84)))</f>
        <v/>
      </c>
      <c r="AI84" s="25" t="str">
        <f aca="true">IF(B84="","",IF(H84="Retired","Retired",IF(AF84="","Not reviewed",IF(AH84="","",IF(AH84&lt;TODAY(),"Overdue",IF(AH84-TODAY()&lt;=30,"Due soon","OK"))))))</f>
        <v/>
      </c>
    </row>
    <row r="85" customFormat="false" ht="15" hidden="false" customHeight="false" outlineLevel="0" collapsed="false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4" t="str">
        <f aca="false">IF(OR(L85="",T85=""),"",VALUE(MID(L85,2,1))+MATCH(T85,Lists!$F$2:$F$5,0)-1+IF(P85="Yes",2,0)+IF(U85="Yes",1,0)+IF(O85="Yes",1,0))</f>
        <v/>
      </c>
      <c r="W85" s="25" t="str">
        <f aca="false">IF(V85="","",IF(OR(V85&gt;='Start Here'!$C$31,AND(P85="Yes",VALUE(MID(L85,2,1))&gt;=3)),"High",IF(V85&gt;='Start Here'!$C$32,"Medium","Low")))</f>
        <v/>
      </c>
      <c r="X85" s="23"/>
      <c r="Y85" s="25" t="str">
        <f aca="false">IF(X85&lt;&gt;"",X85,W85)</f>
        <v/>
      </c>
      <c r="Z85" s="23"/>
      <c r="AA85" s="23"/>
      <c r="AB85" s="23"/>
      <c r="AC85" s="23"/>
      <c r="AD85" s="23"/>
      <c r="AE85" s="26"/>
      <c r="AF85" s="26"/>
      <c r="AG85" s="24" t="str">
        <f aca="false">IF(Y85="High",'Start Here'!$D$31,IF(Y85="Medium",'Start Here'!$D$32,IF(Y85="Low",'Start Here'!$D$33,"")))</f>
        <v/>
      </c>
      <c r="AH85" s="27" t="str">
        <f aca="false">IF(OR(AF85="",AG85=""),"",DATE(YEAR(AF85),MONTH(AF85)+AG85,DAY(AF85)))</f>
        <v/>
      </c>
      <c r="AI85" s="25" t="str">
        <f aca="true">IF(B85="","",IF(H85="Retired","Retired",IF(AF85="","Not reviewed",IF(AH85="","",IF(AH85&lt;TODAY(),"Overdue",IF(AH85-TODAY()&lt;=30,"Due soon","OK"))))))</f>
        <v/>
      </c>
    </row>
    <row r="86" customFormat="false" ht="15" hidden="false" customHeight="false" outlineLevel="0" collapsed="false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4" t="str">
        <f aca="false">IF(OR(L86="",T86=""),"",VALUE(MID(L86,2,1))+MATCH(T86,Lists!$F$2:$F$5,0)-1+IF(P86="Yes",2,0)+IF(U86="Yes",1,0)+IF(O86="Yes",1,0))</f>
        <v/>
      </c>
      <c r="W86" s="25" t="str">
        <f aca="false">IF(V86="","",IF(OR(V86&gt;='Start Here'!$C$31,AND(P86="Yes",VALUE(MID(L86,2,1))&gt;=3)),"High",IF(V86&gt;='Start Here'!$C$32,"Medium","Low")))</f>
        <v/>
      </c>
      <c r="X86" s="23"/>
      <c r="Y86" s="25" t="str">
        <f aca="false">IF(X86&lt;&gt;"",X86,W86)</f>
        <v/>
      </c>
      <c r="Z86" s="23"/>
      <c r="AA86" s="23"/>
      <c r="AB86" s="23"/>
      <c r="AC86" s="23"/>
      <c r="AD86" s="23"/>
      <c r="AE86" s="26"/>
      <c r="AF86" s="26"/>
      <c r="AG86" s="24" t="str">
        <f aca="false">IF(Y86="High",'Start Here'!$D$31,IF(Y86="Medium",'Start Here'!$D$32,IF(Y86="Low",'Start Here'!$D$33,"")))</f>
        <v/>
      </c>
      <c r="AH86" s="27" t="str">
        <f aca="false">IF(OR(AF86="",AG86=""),"",DATE(YEAR(AF86),MONTH(AF86)+AG86,DAY(AF86)))</f>
        <v/>
      </c>
      <c r="AI86" s="25" t="str">
        <f aca="true">IF(B86="","",IF(H86="Retired","Retired",IF(AF86="","Not reviewed",IF(AH86="","",IF(AH86&lt;TODAY(),"Overdue",IF(AH86-TODAY()&lt;=30,"Due soon","OK"))))))</f>
        <v/>
      </c>
    </row>
    <row r="87" customFormat="false" ht="15" hidden="false" customHeight="false" outlineLevel="0" collapsed="false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4" t="str">
        <f aca="false">IF(OR(L87="",T87=""),"",VALUE(MID(L87,2,1))+MATCH(T87,Lists!$F$2:$F$5,0)-1+IF(P87="Yes",2,0)+IF(U87="Yes",1,0)+IF(O87="Yes",1,0))</f>
        <v/>
      </c>
      <c r="W87" s="25" t="str">
        <f aca="false">IF(V87="","",IF(OR(V87&gt;='Start Here'!$C$31,AND(P87="Yes",VALUE(MID(L87,2,1))&gt;=3)),"High",IF(V87&gt;='Start Here'!$C$32,"Medium","Low")))</f>
        <v/>
      </c>
      <c r="X87" s="23"/>
      <c r="Y87" s="25" t="str">
        <f aca="false">IF(X87&lt;&gt;"",X87,W87)</f>
        <v/>
      </c>
      <c r="Z87" s="23"/>
      <c r="AA87" s="23"/>
      <c r="AB87" s="23"/>
      <c r="AC87" s="23"/>
      <c r="AD87" s="23"/>
      <c r="AE87" s="26"/>
      <c r="AF87" s="26"/>
      <c r="AG87" s="24" t="str">
        <f aca="false">IF(Y87="High",'Start Here'!$D$31,IF(Y87="Medium",'Start Here'!$D$32,IF(Y87="Low",'Start Here'!$D$33,"")))</f>
        <v/>
      </c>
      <c r="AH87" s="27" t="str">
        <f aca="false">IF(OR(AF87="",AG87=""),"",DATE(YEAR(AF87),MONTH(AF87)+AG87,DAY(AF87)))</f>
        <v/>
      </c>
      <c r="AI87" s="25" t="str">
        <f aca="true">IF(B87="","",IF(H87="Retired","Retired",IF(AF87="","Not reviewed",IF(AH87="","",IF(AH87&lt;TODAY(),"Overdue",IF(AH87-TODAY()&lt;=30,"Due soon","OK"))))))</f>
        <v/>
      </c>
    </row>
    <row r="88" customFormat="false" ht="15" hidden="false" customHeight="false" outlineLevel="0" collapsed="false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4" t="str">
        <f aca="false">IF(OR(L88="",T88=""),"",VALUE(MID(L88,2,1))+MATCH(T88,Lists!$F$2:$F$5,0)-1+IF(P88="Yes",2,0)+IF(U88="Yes",1,0)+IF(O88="Yes",1,0))</f>
        <v/>
      </c>
      <c r="W88" s="25" t="str">
        <f aca="false">IF(V88="","",IF(OR(V88&gt;='Start Here'!$C$31,AND(P88="Yes",VALUE(MID(L88,2,1))&gt;=3)),"High",IF(V88&gt;='Start Here'!$C$32,"Medium","Low")))</f>
        <v/>
      </c>
      <c r="X88" s="23"/>
      <c r="Y88" s="25" t="str">
        <f aca="false">IF(X88&lt;&gt;"",X88,W88)</f>
        <v/>
      </c>
      <c r="Z88" s="23"/>
      <c r="AA88" s="23"/>
      <c r="AB88" s="23"/>
      <c r="AC88" s="23"/>
      <c r="AD88" s="23"/>
      <c r="AE88" s="26"/>
      <c r="AF88" s="26"/>
      <c r="AG88" s="24" t="str">
        <f aca="false">IF(Y88="High",'Start Here'!$D$31,IF(Y88="Medium",'Start Here'!$D$32,IF(Y88="Low",'Start Here'!$D$33,"")))</f>
        <v/>
      </c>
      <c r="AH88" s="27" t="str">
        <f aca="false">IF(OR(AF88="",AG88=""),"",DATE(YEAR(AF88),MONTH(AF88)+AG88,DAY(AF88)))</f>
        <v/>
      </c>
      <c r="AI88" s="25" t="str">
        <f aca="true">IF(B88="","",IF(H88="Retired","Retired",IF(AF88="","Not reviewed",IF(AH88="","",IF(AH88&lt;TODAY(),"Overdue",IF(AH88-TODAY()&lt;=30,"Due soon","OK"))))))</f>
        <v/>
      </c>
    </row>
    <row r="89" customFormat="false" ht="15" hidden="false" customHeight="false" outlineLevel="0" collapsed="false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4" t="str">
        <f aca="false">IF(OR(L89="",T89=""),"",VALUE(MID(L89,2,1))+MATCH(T89,Lists!$F$2:$F$5,0)-1+IF(P89="Yes",2,0)+IF(U89="Yes",1,0)+IF(O89="Yes",1,0))</f>
        <v/>
      </c>
      <c r="W89" s="25" t="str">
        <f aca="false">IF(V89="","",IF(OR(V89&gt;='Start Here'!$C$31,AND(P89="Yes",VALUE(MID(L89,2,1))&gt;=3)),"High",IF(V89&gt;='Start Here'!$C$32,"Medium","Low")))</f>
        <v/>
      </c>
      <c r="X89" s="23"/>
      <c r="Y89" s="25" t="str">
        <f aca="false">IF(X89&lt;&gt;"",X89,W89)</f>
        <v/>
      </c>
      <c r="Z89" s="23"/>
      <c r="AA89" s="23"/>
      <c r="AB89" s="23"/>
      <c r="AC89" s="23"/>
      <c r="AD89" s="23"/>
      <c r="AE89" s="26"/>
      <c r="AF89" s="26"/>
      <c r="AG89" s="24" t="str">
        <f aca="false">IF(Y89="High",'Start Here'!$D$31,IF(Y89="Medium",'Start Here'!$D$32,IF(Y89="Low",'Start Here'!$D$33,"")))</f>
        <v/>
      </c>
      <c r="AH89" s="27" t="str">
        <f aca="false">IF(OR(AF89="",AG89=""),"",DATE(YEAR(AF89),MONTH(AF89)+AG89,DAY(AF89)))</f>
        <v/>
      </c>
      <c r="AI89" s="25" t="str">
        <f aca="true">IF(B89="","",IF(H89="Retired","Retired",IF(AF89="","Not reviewed",IF(AH89="","",IF(AH89&lt;TODAY(),"Overdue",IF(AH89-TODAY()&lt;=30,"Due soon","OK"))))))</f>
        <v/>
      </c>
    </row>
    <row r="90" customFormat="false" ht="15" hidden="false" customHeight="false" outlineLevel="0" collapsed="false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4" t="str">
        <f aca="false">IF(OR(L90="",T90=""),"",VALUE(MID(L90,2,1))+MATCH(T90,Lists!$F$2:$F$5,0)-1+IF(P90="Yes",2,0)+IF(U90="Yes",1,0)+IF(O90="Yes",1,0))</f>
        <v/>
      </c>
      <c r="W90" s="25" t="str">
        <f aca="false">IF(V90="","",IF(OR(V90&gt;='Start Here'!$C$31,AND(P90="Yes",VALUE(MID(L90,2,1))&gt;=3)),"High",IF(V90&gt;='Start Here'!$C$32,"Medium","Low")))</f>
        <v/>
      </c>
      <c r="X90" s="23"/>
      <c r="Y90" s="25" t="str">
        <f aca="false">IF(X90&lt;&gt;"",X90,W90)</f>
        <v/>
      </c>
      <c r="Z90" s="23"/>
      <c r="AA90" s="23"/>
      <c r="AB90" s="23"/>
      <c r="AC90" s="23"/>
      <c r="AD90" s="23"/>
      <c r="AE90" s="26"/>
      <c r="AF90" s="26"/>
      <c r="AG90" s="24" t="str">
        <f aca="false">IF(Y90="High",'Start Here'!$D$31,IF(Y90="Medium",'Start Here'!$D$32,IF(Y90="Low",'Start Here'!$D$33,"")))</f>
        <v/>
      </c>
      <c r="AH90" s="27" t="str">
        <f aca="false">IF(OR(AF90="",AG90=""),"",DATE(YEAR(AF90),MONTH(AF90)+AG90,DAY(AF90)))</f>
        <v/>
      </c>
      <c r="AI90" s="25" t="str">
        <f aca="true">IF(B90="","",IF(H90="Retired","Retired",IF(AF90="","Not reviewed",IF(AH90="","",IF(AH90&lt;TODAY(),"Overdue",IF(AH90-TODAY()&lt;=30,"Due soon","OK"))))))</f>
        <v/>
      </c>
    </row>
    <row r="91" customFormat="false" ht="15" hidden="false" customHeight="false" outlineLevel="0" collapsed="false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4" t="str">
        <f aca="false">IF(OR(L91="",T91=""),"",VALUE(MID(L91,2,1))+MATCH(T91,Lists!$F$2:$F$5,0)-1+IF(P91="Yes",2,0)+IF(U91="Yes",1,0)+IF(O91="Yes",1,0))</f>
        <v/>
      </c>
      <c r="W91" s="25" t="str">
        <f aca="false">IF(V91="","",IF(OR(V91&gt;='Start Here'!$C$31,AND(P91="Yes",VALUE(MID(L91,2,1))&gt;=3)),"High",IF(V91&gt;='Start Here'!$C$32,"Medium","Low")))</f>
        <v/>
      </c>
      <c r="X91" s="23"/>
      <c r="Y91" s="25" t="str">
        <f aca="false">IF(X91&lt;&gt;"",X91,W91)</f>
        <v/>
      </c>
      <c r="Z91" s="23"/>
      <c r="AA91" s="23"/>
      <c r="AB91" s="23"/>
      <c r="AC91" s="23"/>
      <c r="AD91" s="23"/>
      <c r="AE91" s="26"/>
      <c r="AF91" s="26"/>
      <c r="AG91" s="24" t="str">
        <f aca="false">IF(Y91="High",'Start Here'!$D$31,IF(Y91="Medium",'Start Here'!$D$32,IF(Y91="Low",'Start Here'!$D$33,"")))</f>
        <v/>
      </c>
      <c r="AH91" s="27" t="str">
        <f aca="false">IF(OR(AF91="",AG91=""),"",DATE(YEAR(AF91),MONTH(AF91)+AG91,DAY(AF91)))</f>
        <v/>
      </c>
      <c r="AI91" s="25" t="str">
        <f aca="true">IF(B91="","",IF(H91="Retired","Retired",IF(AF91="","Not reviewed",IF(AH91="","",IF(AH91&lt;TODAY(),"Overdue",IF(AH91-TODAY()&lt;=30,"Due soon","OK"))))))</f>
        <v/>
      </c>
    </row>
    <row r="92" customFormat="false" ht="15" hidden="false" customHeight="false" outlineLevel="0" collapsed="false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4" t="str">
        <f aca="false">IF(OR(L92="",T92=""),"",VALUE(MID(L92,2,1))+MATCH(T92,Lists!$F$2:$F$5,0)-1+IF(P92="Yes",2,0)+IF(U92="Yes",1,0)+IF(O92="Yes",1,0))</f>
        <v/>
      </c>
      <c r="W92" s="25" t="str">
        <f aca="false">IF(V92="","",IF(OR(V92&gt;='Start Here'!$C$31,AND(P92="Yes",VALUE(MID(L92,2,1))&gt;=3)),"High",IF(V92&gt;='Start Here'!$C$32,"Medium","Low")))</f>
        <v/>
      </c>
      <c r="X92" s="23"/>
      <c r="Y92" s="25" t="str">
        <f aca="false">IF(X92&lt;&gt;"",X92,W92)</f>
        <v/>
      </c>
      <c r="Z92" s="23"/>
      <c r="AA92" s="23"/>
      <c r="AB92" s="23"/>
      <c r="AC92" s="23"/>
      <c r="AD92" s="23"/>
      <c r="AE92" s="26"/>
      <c r="AF92" s="26"/>
      <c r="AG92" s="24" t="str">
        <f aca="false">IF(Y92="High",'Start Here'!$D$31,IF(Y92="Medium",'Start Here'!$D$32,IF(Y92="Low",'Start Here'!$D$33,"")))</f>
        <v/>
      </c>
      <c r="AH92" s="27" t="str">
        <f aca="false">IF(OR(AF92="",AG92=""),"",DATE(YEAR(AF92),MONTH(AF92)+AG92,DAY(AF92)))</f>
        <v/>
      </c>
      <c r="AI92" s="25" t="str">
        <f aca="true">IF(B92="","",IF(H92="Retired","Retired",IF(AF92="","Not reviewed",IF(AH92="","",IF(AH92&lt;TODAY(),"Overdue",IF(AH92-TODAY()&lt;=30,"Due soon","OK"))))))</f>
        <v/>
      </c>
    </row>
    <row r="93" customFormat="false" ht="15" hidden="false" customHeight="false" outlineLevel="0" collapsed="false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4" t="str">
        <f aca="false">IF(OR(L93="",T93=""),"",VALUE(MID(L93,2,1))+MATCH(T93,Lists!$F$2:$F$5,0)-1+IF(P93="Yes",2,0)+IF(U93="Yes",1,0)+IF(O93="Yes",1,0))</f>
        <v/>
      </c>
      <c r="W93" s="25" t="str">
        <f aca="false">IF(V93="","",IF(OR(V93&gt;='Start Here'!$C$31,AND(P93="Yes",VALUE(MID(L93,2,1))&gt;=3)),"High",IF(V93&gt;='Start Here'!$C$32,"Medium","Low")))</f>
        <v/>
      </c>
      <c r="X93" s="23"/>
      <c r="Y93" s="25" t="str">
        <f aca="false">IF(X93&lt;&gt;"",X93,W93)</f>
        <v/>
      </c>
      <c r="Z93" s="23"/>
      <c r="AA93" s="23"/>
      <c r="AB93" s="23"/>
      <c r="AC93" s="23"/>
      <c r="AD93" s="23"/>
      <c r="AE93" s="26"/>
      <c r="AF93" s="26"/>
      <c r="AG93" s="24" t="str">
        <f aca="false">IF(Y93="High",'Start Here'!$D$31,IF(Y93="Medium",'Start Here'!$D$32,IF(Y93="Low",'Start Here'!$D$33,"")))</f>
        <v/>
      </c>
      <c r="AH93" s="27" t="str">
        <f aca="false">IF(OR(AF93="",AG93=""),"",DATE(YEAR(AF93),MONTH(AF93)+AG93,DAY(AF93)))</f>
        <v/>
      </c>
      <c r="AI93" s="25" t="str">
        <f aca="true">IF(B93="","",IF(H93="Retired","Retired",IF(AF93="","Not reviewed",IF(AH93="","",IF(AH93&lt;TODAY(),"Overdue",IF(AH93-TODAY()&lt;=30,"Due soon","OK"))))))</f>
        <v/>
      </c>
    </row>
    <row r="94" customFormat="false" ht="15" hidden="false" customHeight="false" outlineLevel="0" collapsed="false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4" t="str">
        <f aca="false">IF(OR(L94="",T94=""),"",VALUE(MID(L94,2,1))+MATCH(T94,Lists!$F$2:$F$5,0)-1+IF(P94="Yes",2,0)+IF(U94="Yes",1,0)+IF(O94="Yes",1,0))</f>
        <v/>
      </c>
      <c r="W94" s="25" t="str">
        <f aca="false">IF(V94="","",IF(OR(V94&gt;='Start Here'!$C$31,AND(P94="Yes",VALUE(MID(L94,2,1))&gt;=3)),"High",IF(V94&gt;='Start Here'!$C$32,"Medium","Low")))</f>
        <v/>
      </c>
      <c r="X94" s="23"/>
      <c r="Y94" s="25" t="str">
        <f aca="false">IF(X94&lt;&gt;"",X94,W94)</f>
        <v/>
      </c>
      <c r="Z94" s="23"/>
      <c r="AA94" s="23"/>
      <c r="AB94" s="23"/>
      <c r="AC94" s="23"/>
      <c r="AD94" s="23"/>
      <c r="AE94" s="26"/>
      <c r="AF94" s="26"/>
      <c r="AG94" s="24" t="str">
        <f aca="false">IF(Y94="High",'Start Here'!$D$31,IF(Y94="Medium",'Start Here'!$D$32,IF(Y94="Low",'Start Here'!$D$33,"")))</f>
        <v/>
      </c>
      <c r="AH94" s="27" t="str">
        <f aca="false">IF(OR(AF94="",AG94=""),"",DATE(YEAR(AF94),MONTH(AF94)+AG94,DAY(AF94)))</f>
        <v/>
      </c>
      <c r="AI94" s="25" t="str">
        <f aca="true">IF(B94="","",IF(H94="Retired","Retired",IF(AF94="","Not reviewed",IF(AH94="","",IF(AH94&lt;TODAY(),"Overdue",IF(AH94-TODAY()&lt;=30,"Due soon","OK"))))))</f>
        <v/>
      </c>
    </row>
    <row r="95" customFormat="false" ht="15" hidden="false" customHeight="false" outlineLevel="0" collapsed="false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4" t="str">
        <f aca="false">IF(OR(L95="",T95=""),"",VALUE(MID(L95,2,1))+MATCH(T95,Lists!$F$2:$F$5,0)-1+IF(P95="Yes",2,0)+IF(U95="Yes",1,0)+IF(O95="Yes",1,0))</f>
        <v/>
      </c>
      <c r="W95" s="25" t="str">
        <f aca="false">IF(V95="","",IF(OR(V95&gt;='Start Here'!$C$31,AND(P95="Yes",VALUE(MID(L95,2,1))&gt;=3)),"High",IF(V95&gt;='Start Here'!$C$32,"Medium","Low")))</f>
        <v/>
      </c>
      <c r="X95" s="23"/>
      <c r="Y95" s="25" t="str">
        <f aca="false">IF(X95&lt;&gt;"",X95,W95)</f>
        <v/>
      </c>
      <c r="Z95" s="23"/>
      <c r="AA95" s="23"/>
      <c r="AB95" s="23"/>
      <c r="AC95" s="23"/>
      <c r="AD95" s="23"/>
      <c r="AE95" s="26"/>
      <c r="AF95" s="26"/>
      <c r="AG95" s="24" t="str">
        <f aca="false">IF(Y95="High",'Start Here'!$D$31,IF(Y95="Medium",'Start Here'!$D$32,IF(Y95="Low",'Start Here'!$D$33,"")))</f>
        <v/>
      </c>
      <c r="AH95" s="27" t="str">
        <f aca="false">IF(OR(AF95="",AG95=""),"",DATE(YEAR(AF95),MONTH(AF95)+AG95,DAY(AF95)))</f>
        <v/>
      </c>
      <c r="AI95" s="25" t="str">
        <f aca="true">IF(B95="","",IF(H95="Retired","Retired",IF(AF95="","Not reviewed",IF(AH95="","",IF(AH95&lt;TODAY(),"Overdue",IF(AH95-TODAY()&lt;=30,"Due soon","OK"))))))</f>
        <v/>
      </c>
    </row>
    <row r="96" customFormat="false" ht="15" hidden="false" customHeight="false" outlineLevel="0" collapsed="false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4" t="str">
        <f aca="false">IF(OR(L96="",T96=""),"",VALUE(MID(L96,2,1))+MATCH(T96,Lists!$F$2:$F$5,0)-1+IF(P96="Yes",2,0)+IF(U96="Yes",1,0)+IF(O96="Yes",1,0))</f>
        <v/>
      </c>
      <c r="W96" s="25" t="str">
        <f aca="false">IF(V96="","",IF(OR(V96&gt;='Start Here'!$C$31,AND(P96="Yes",VALUE(MID(L96,2,1))&gt;=3)),"High",IF(V96&gt;='Start Here'!$C$32,"Medium","Low")))</f>
        <v/>
      </c>
      <c r="X96" s="23"/>
      <c r="Y96" s="25" t="str">
        <f aca="false">IF(X96&lt;&gt;"",X96,W96)</f>
        <v/>
      </c>
      <c r="Z96" s="23"/>
      <c r="AA96" s="23"/>
      <c r="AB96" s="23"/>
      <c r="AC96" s="23"/>
      <c r="AD96" s="23"/>
      <c r="AE96" s="26"/>
      <c r="AF96" s="26"/>
      <c r="AG96" s="24" t="str">
        <f aca="false">IF(Y96="High",'Start Here'!$D$31,IF(Y96="Medium",'Start Here'!$D$32,IF(Y96="Low",'Start Here'!$D$33,"")))</f>
        <v/>
      </c>
      <c r="AH96" s="27" t="str">
        <f aca="false">IF(OR(AF96="",AG96=""),"",DATE(YEAR(AF96),MONTH(AF96)+AG96,DAY(AF96)))</f>
        <v/>
      </c>
      <c r="AI96" s="25" t="str">
        <f aca="true">IF(B96="","",IF(H96="Retired","Retired",IF(AF96="","Not reviewed",IF(AH96="","",IF(AH96&lt;TODAY(),"Overdue",IF(AH96-TODAY()&lt;=30,"Due soon","OK"))))))</f>
        <v/>
      </c>
    </row>
    <row r="97" customFormat="false" ht="15" hidden="false" customHeight="false" outlineLevel="0" collapsed="false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4" t="str">
        <f aca="false">IF(OR(L97="",T97=""),"",VALUE(MID(L97,2,1))+MATCH(T97,Lists!$F$2:$F$5,0)-1+IF(P97="Yes",2,0)+IF(U97="Yes",1,0)+IF(O97="Yes",1,0))</f>
        <v/>
      </c>
      <c r="W97" s="25" t="str">
        <f aca="false">IF(V97="","",IF(OR(V97&gt;='Start Here'!$C$31,AND(P97="Yes",VALUE(MID(L97,2,1))&gt;=3)),"High",IF(V97&gt;='Start Here'!$C$32,"Medium","Low")))</f>
        <v/>
      </c>
      <c r="X97" s="23"/>
      <c r="Y97" s="25" t="str">
        <f aca="false">IF(X97&lt;&gt;"",X97,W97)</f>
        <v/>
      </c>
      <c r="Z97" s="23"/>
      <c r="AA97" s="23"/>
      <c r="AB97" s="23"/>
      <c r="AC97" s="23"/>
      <c r="AD97" s="23"/>
      <c r="AE97" s="26"/>
      <c r="AF97" s="26"/>
      <c r="AG97" s="24" t="str">
        <f aca="false">IF(Y97="High",'Start Here'!$D$31,IF(Y97="Medium",'Start Here'!$D$32,IF(Y97="Low",'Start Here'!$D$33,"")))</f>
        <v/>
      </c>
      <c r="AH97" s="27" t="str">
        <f aca="false">IF(OR(AF97="",AG97=""),"",DATE(YEAR(AF97),MONTH(AF97)+AG97,DAY(AF97)))</f>
        <v/>
      </c>
      <c r="AI97" s="25" t="str">
        <f aca="true">IF(B97="","",IF(H97="Retired","Retired",IF(AF97="","Not reviewed",IF(AH97="","",IF(AH97&lt;TODAY(),"Overdue",IF(AH97-TODAY()&lt;=30,"Due soon","OK"))))))</f>
        <v/>
      </c>
    </row>
    <row r="98" customFormat="false" ht="15" hidden="false" customHeight="false" outlineLevel="0" collapsed="false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4" t="str">
        <f aca="false">IF(OR(L98="",T98=""),"",VALUE(MID(L98,2,1))+MATCH(T98,Lists!$F$2:$F$5,0)-1+IF(P98="Yes",2,0)+IF(U98="Yes",1,0)+IF(O98="Yes",1,0))</f>
        <v/>
      </c>
      <c r="W98" s="25" t="str">
        <f aca="false">IF(V98="","",IF(OR(V98&gt;='Start Here'!$C$31,AND(P98="Yes",VALUE(MID(L98,2,1))&gt;=3)),"High",IF(V98&gt;='Start Here'!$C$32,"Medium","Low")))</f>
        <v/>
      </c>
      <c r="X98" s="23"/>
      <c r="Y98" s="25" t="str">
        <f aca="false">IF(X98&lt;&gt;"",X98,W98)</f>
        <v/>
      </c>
      <c r="Z98" s="23"/>
      <c r="AA98" s="23"/>
      <c r="AB98" s="23"/>
      <c r="AC98" s="23"/>
      <c r="AD98" s="23"/>
      <c r="AE98" s="26"/>
      <c r="AF98" s="26"/>
      <c r="AG98" s="24" t="str">
        <f aca="false">IF(Y98="High",'Start Here'!$D$31,IF(Y98="Medium",'Start Here'!$D$32,IF(Y98="Low",'Start Here'!$D$33,"")))</f>
        <v/>
      </c>
      <c r="AH98" s="27" t="str">
        <f aca="false">IF(OR(AF98="",AG98=""),"",DATE(YEAR(AF98),MONTH(AF98)+AG98,DAY(AF98)))</f>
        <v/>
      </c>
      <c r="AI98" s="25" t="str">
        <f aca="true">IF(B98="","",IF(H98="Retired","Retired",IF(AF98="","Not reviewed",IF(AH98="","",IF(AH98&lt;TODAY(),"Overdue",IF(AH98-TODAY()&lt;=30,"Due soon","OK"))))))</f>
        <v/>
      </c>
    </row>
    <row r="99" customFormat="false" ht="15" hidden="false" customHeight="false" outlineLevel="0" collapsed="false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4" t="str">
        <f aca="false">IF(OR(L99="",T99=""),"",VALUE(MID(L99,2,1))+MATCH(T99,Lists!$F$2:$F$5,0)-1+IF(P99="Yes",2,0)+IF(U99="Yes",1,0)+IF(O99="Yes",1,0))</f>
        <v/>
      </c>
      <c r="W99" s="25" t="str">
        <f aca="false">IF(V99="","",IF(OR(V99&gt;='Start Here'!$C$31,AND(P99="Yes",VALUE(MID(L99,2,1))&gt;=3)),"High",IF(V99&gt;='Start Here'!$C$32,"Medium","Low")))</f>
        <v/>
      </c>
      <c r="X99" s="23"/>
      <c r="Y99" s="25" t="str">
        <f aca="false">IF(X99&lt;&gt;"",X99,W99)</f>
        <v/>
      </c>
      <c r="Z99" s="23"/>
      <c r="AA99" s="23"/>
      <c r="AB99" s="23"/>
      <c r="AC99" s="23"/>
      <c r="AD99" s="23"/>
      <c r="AE99" s="26"/>
      <c r="AF99" s="26"/>
      <c r="AG99" s="24" t="str">
        <f aca="false">IF(Y99="High",'Start Here'!$D$31,IF(Y99="Medium",'Start Here'!$D$32,IF(Y99="Low",'Start Here'!$D$33,"")))</f>
        <v/>
      </c>
      <c r="AH99" s="27" t="str">
        <f aca="false">IF(OR(AF99="",AG99=""),"",DATE(YEAR(AF99),MONTH(AF99)+AG99,DAY(AF99)))</f>
        <v/>
      </c>
      <c r="AI99" s="25" t="str">
        <f aca="true">IF(B99="","",IF(H99="Retired","Retired",IF(AF99="","Not reviewed",IF(AH99="","",IF(AH99&lt;TODAY(),"Overdue",IF(AH99-TODAY()&lt;=30,"Due soon","OK"))))))</f>
        <v/>
      </c>
    </row>
    <row r="100" customFormat="false" ht="15" hidden="false" customHeight="false" outlineLevel="0" collapsed="false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4" t="str">
        <f aca="false">IF(OR(L100="",T100=""),"",VALUE(MID(L100,2,1))+MATCH(T100,Lists!$F$2:$F$5,0)-1+IF(P100="Yes",2,0)+IF(U100="Yes",1,0)+IF(O100="Yes",1,0))</f>
        <v/>
      </c>
      <c r="W100" s="25" t="str">
        <f aca="false">IF(V100="","",IF(OR(V100&gt;='Start Here'!$C$31,AND(P100="Yes",VALUE(MID(L100,2,1))&gt;=3)),"High",IF(V100&gt;='Start Here'!$C$32,"Medium","Low")))</f>
        <v/>
      </c>
      <c r="X100" s="23"/>
      <c r="Y100" s="25" t="str">
        <f aca="false">IF(X100&lt;&gt;"",X100,W100)</f>
        <v/>
      </c>
      <c r="Z100" s="23"/>
      <c r="AA100" s="23"/>
      <c r="AB100" s="23"/>
      <c r="AC100" s="23"/>
      <c r="AD100" s="23"/>
      <c r="AE100" s="26"/>
      <c r="AF100" s="26"/>
      <c r="AG100" s="24" t="str">
        <f aca="false">IF(Y100="High",'Start Here'!$D$31,IF(Y100="Medium",'Start Here'!$D$32,IF(Y100="Low",'Start Here'!$D$33,"")))</f>
        <v/>
      </c>
      <c r="AH100" s="27" t="str">
        <f aca="false">IF(OR(AF100="",AG100=""),"",DATE(YEAR(AF100),MONTH(AF100)+AG100,DAY(AF100)))</f>
        <v/>
      </c>
      <c r="AI100" s="25" t="str">
        <f aca="true">IF(B100="","",IF(H100="Retired","Retired",IF(AF100="","Not reviewed",IF(AH100="","",IF(AH100&lt;TODAY(),"Overdue",IF(AH100-TODAY()&lt;=30,"Due soon","OK"))))))</f>
        <v/>
      </c>
    </row>
    <row r="101" customFormat="false" ht="15" hidden="false" customHeight="false" outlineLevel="0" collapsed="false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4" t="str">
        <f aca="false">IF(OR(L101="",T101=""),"",VALUE(MID(L101,2,1))+MATCH(T101,Lists!$F$2:$F$5,0)-1+IF(P101="Yes",2,0)+IF(U101="Yes",1,0)+IF(O101="Yes",1,0))</f>
        <v/>
      </c>
      <c r="W101" s="25" t="str">
        <f aca="false">IF(V101="","",IF(OR(V101&gt;='Start Here'!$C$31,AND(P101="Yes",VALUE(MID(L101,2,1))&gt;=3)),"High",IF(V101&gt;='Start Here'!$C$32,"Medium","Low")))</f>
        <v/>
      </c>
      <c r="X101" s="23"/>
      <c r="Y101" s="25" t="str">
        <f aca="false">IF(X101&lt;&gt;"",X101,W101)</f>
        <v/>
      </c>
      <c r="Z101" s="23"/>
      <c r="AA101" s="23"/>
      <c r="AB101" s="23"/>
      <c r="AC101" s="23"/>
      <c r="AD101" s="23"/>
      <c r="AE101" s="26"/>
      <c r="AF101" s="26"/>
      <c r="AG101" s="24" t="str">
        <f aca="false">IF(Y101="High",'Start Here'!$D$31,IF(Y101="Medium",'Start Here'!$D$32,IF(Y101="Low",'Start Here'!$D$33,"")))</f>
        <v/>
      </c>
      <c r="AH101" s="27" t="str">
        <f aca="false">IF(OR(AF101="",AG101=""),"",DATE(YEAR(AF101),MONTH(AF101)+AG101,DAY(AF101)))</f>
        <v/>
      </c>
      <c r="AI101" s="25" t="str">
        <f aca="true">IF(B101="","",IF(H101="Retired","Retired",IF(AF101="","Not reviewed",IF(AH101="","",IF(AH101&lt;TODAY(),"Overdue",IF(AH101-TODAY()&lt;=30,"Due soon","OK"))))))</f>
        <v/>
      </c>
    </row>
    <row r="102" customFormat="false" ht="15" hidden="false" customHeight="false" outlineLevel="0" collapsed="false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4" t="str">
        <f aca="false">IF(OR(L102="",T102=""),"",VALUE(MID(L102,2,1))+MATCH(T102,Lists!$F$2:$F$5,0)-1+IF(P102="Yes",2,0)+IF(U102="Yes",1,0)+IF(O102="Yes",1,0))</f>
        <v/>
      </c>
      <c r="W102" s="25" t="str">
        <f aca="false">IF(V102="","",IF(OR(V102&gt;='Start Here'!$C$31,AND(P102="Yes",VALUE(MID(L102,2,1))&gt;=3)),"High",IF(V102&gt;='Start Here'!$C$32,"Medium","Low")))</f>
        <v/>
      </c>
      <c r="X102" s="23"/>
      <c r="Y102" s="25" t="str">
        <f aca="false">IF(X102&lt;&gt;"",X102,W102)</f>
        <v/>
      </c>
      <c r="Z102" s="23"/>
      <c r="AA102" s="23"/>
      <c r="AB102" s="23"/>
      <c r="AC102" s="23"/>
      <c r="AD102" s="23"/>
      <c r="AE102" s="26"/>
      <c r="AF102" s="26"/>
      <c r="AG102" s="24" t="str">
        <f aca="false">IF(Y102="High",'Start Here'!$D$31,IF(Y102="Medium",'Start Here'!$D$32,IF(Y102="Low",'Start Here'!$D$33,"")))</f>
        <v/>
      </c>
      <c r="AH102" s="27" t="str">
        <f aca="false">IF(OR(AF102="",AG102=""),"",DATE(YEAR(AF102),MONTH(AF102)+AG102,DAY(AF102)))</f>
        <v/>
      </c>
      <c r="AI102" s="25" t="str">
        <f aca="true">IF(B102="","",IF(H102="Retired","Retired",IF(AF102="","Not reviewed",IF(AH102="","",IF(AH102&lt;TODAY(),"Overdue",IF(AH102-TODAY()&lt;=30,"Due soon","OK"))))))</f>
        <v/>
      </c>
    </row>
    <row r="103" customFormat="false" ht="15" hidden="false" customHeight="false" outlineLevel="0" collapsed="false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4" t="str">
        <f aca="false">IF(OR(L103="",T103=""),"",VALUE(MID(L103,2,1))+MATCH(T103,Lists!$F$2:$F$5,0)-1+IF(P103="Yes",2,0)+IF(U103="Yes",1,0)+IF(O103="Yes",1,0))</f>
        <v/>
      </c>
      <c r="W103" s="25" t="str">
        <f aca="false">IF(V103="","",IF(OR(V103&gt;='Start Here'!$C$31,AND(P103="Yes",VALUE(MID(L103,2,1))&gt;=3)),"High",IF(V103&gt;='Start Here'!$C$32,"Medium","Low")))</f>
        <v/>
      </c>
      <c r="X103" s="23"/>
      <c r="Y103" s="25" t="str">
        <f aca="false">IF(X103&lt;&gt;"",X103,W103)</f>
        <v/>
      </c>
      <c r="Z103" s="23"/>
      <c r="AA103" s="23"/>
      <c r="AB103" s="23"/>
      <c r="AC103" s="23"/>
      <c r="AD103" s="23"/>
      <c r="AE103" s="26"/>
      <c r="AF103" s="26"/>
      <c r="AG103" s="24" t="str">
        <f aca="false">IF(Y103="High",'Start Here'!$D$31,IF(Y103="Medium",'Start Here'!$D$32,IF(Y103="Low",'Start Here'!$D$33,"")))</f>
        <v/>
      </c>
      <c r="AH103" s="27" t="str">
        <f aca="false">IF(OR(AF103="",AG103=""),"",DATE(YEAR(AF103),MONTH(AF103)+AG103,DAY(AF103)))</f>
        <v/>
      </c>
      <c r="AI103" s="25" t="str">
        <f aca="true">IF(B103="","",IF(H103="Retired","Retired",IF(AF103="","Not reviewed",IF(AH103="","",IF(AH103&lt;TODAY(),"Overdue",IF(AH103-TODAY()&lt;=30,"Due soon","OK"))))))</f>
        <v/>
      </c>
    </row>
    <row r="104" customFormat="false" ht="15" hidden="false" customHeight="false" outlineLevel="0" collapsed="false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4" t="str">
        <f aca="false">IF(OR(L104="",T104=""),"",VALUE(MID(L104,2,1))+MATCH(T104,Lists!$F$2:$F$5,0)-1+IF(P104="Yes",2,0)+IF(U104="Yes",1,0)+IF(O104="Yes",1,0))</f>
        <v/>
      </c>
      <c r="W104" s="25" t="str">
        <f aca="false">IF(V104="","",IF(OR(V104&gt;='Start Here'!$C$31,AND(P104="Yes",VALUE(MID(L104,2,1))&gt;=3)),"High",IF(V104&gt;='Start Here'!$C$32,"Medium","Low")))</f>
        <v/>
      </c>
      <c r="X104" s="23"/>
      <c r="Y104" s="25" t="str">
        <f aca="false">IF(X104&lt;&gt;"",X104,W104)</f>
        <v/>
      </c>
      <c r="Z104" s="23"/>
      <c r="AA104" s="23"/>
      <c r="AB104" s="23"/>
      <c r="AC104" s="23"/>
      <c r="AD104" s="23"/>
      <c r="AE104" s="26"/>
      <c r="AF104" s="26"/>
      <c r="AG104" s="24" t="str">
        <f aca="false">IF(Y104="High",'Start Here'!$D$31,IF(Y104="Medium",'Start Here'!$D$32,IF(Y104="Low",'Start Here'!$D$33,"")))</f>
        <v/>
      </c>
      <c r="AH104" s="27" t="str">
        <f aca="false">IF(OR(AF104="",AG104=""),"",DATE(YEAR(AF104),MONTH(AF104)+AG104,DAY(AF104)))</f>
        <v/>
      </c>
      <c r="AI104" s="25" t="str">
        <f aca="true">IF(B104="","",IF(H104="Retired","Retired",IF(AF104="","Not reviewed",IF(AH104="","",IF(AH104&lt;TODAY(),"Overdue",IF(AH104-TODAY()&lt;=30,"Due soon","OK"))))))</f>
        <v/>
      </c>
    </row>
    <row r="105" customFormat="false" ht="15" hidden="false" customHeight="false" outlineLevel="0" collapsed="false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4" t="str">
        <f aca="false">IF(OR(L105="",T105=""),"",VALUE(MID(L105,2,1))+MATCH(T105,Lists!$F$2:$F$5,0)-1+IF(P105="Yes",2,0)+IF(U105="Yes",1,0)+IF(O105="Yes",1,0))</f>
        <v/>
      </c>
      <c r="W105" s="25" t="str">
        <f aca="false">IF(V105="","",IF(OR(V105&gt;='Start Here'!$C$31,AND(P105="Yes",VALUE(MID(L105,2,1))&gt;=3)),"High",IF(V105&gt;='Start Here'!$C$32,"Medium","Low")))</f>
        <v/>
      </c>
      <c r="X105" s="23"/>
      <c r="Y105" s="25" t="str">
        <f aca="false">IF(X105&lt;&gt;"",X105,W105)</f>
        <v/>
      </c>
      <c r="Z105" s="23"/>
      <c r="AA105" s="23"/>
      <c r="AB105" s="23"/>
      <c r="AC105" s="23"/>
      <c r="AD105" s="23"/>
      <c r="AE105" s="26"/>
      <c r="AF105" s="26"/>
      <c r="AG105" s="24" t="str">
        <f aca="false">IF(Y105="High",'Start Here'!$D$31,IF(Y105="Medium",'Start Here'!$D$32,IF(Y105="Low",'Start Here'!$D$33,"")))</f>
        <v/>
      </c>
      <c r="AH105" s="27" t="str">
        <f aca="false">IF(OR(AF105="",AG105=""),"",DATE(YEAR(AF105),MONTH(AF105)+AG105,DAY(AF105)))</f>
        <v/>
      </c>
      <c r="AI105" s="25" t="str">
        <f aca="true">IF(B105="","",IF(H105="Retired","Retired",IF(AF105="","Not reviewed",IF(AH105="","",IF(AH105&lt;TODAY(),"Overdue",IF(AH105-TODAY()&lt;=30,"Due soon","OK"))))))</f>
        <v/>
      </c>
    </row>
    <row r="106" customFormat="false" ht="15" hidden="false" customHeight="false" outlineLevel="0" collapsed="false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4" t="str">
        <f aca="false">IF(OR(L106="",T106=""),"",VALUE(MID(L106,2,1))+MATCH(T106,Lists!$F$2:$F$5,0)-1+IF(P106="Yes",2,0)+IF(U106="Yes",1,0)+IF(O106="Yes",1,0))</f>
        <v/>
      </c>
      <c r="W106" s="25" t="str">
        <f aca="false">IF(V106="","",IF(OR(V106&gt;='Start Here'!$C$31,AND(P106="Yes",VALUE(MID(L106,2,1))&gt;=3)),"High",IF(V106&gt;='Start Here'!$C$32,"Medium","Low")))</f>
        <v/>
      </c>
      <c r="X106" s="23"/>
      <c r="Y106" s="25" t="str">
        <f aca="false">IF(X106&lt;&gt;"",X106,W106)</f>
        <v/>
      </c>
      <c r="Z106" s="23"/>
      <c r="AA106" s="23"/>
      <c r="AB106" s="23"/>
      <c r="AC106" s="23"/>
      <c r="AD106" s="23"/>
      <c r="AE106" s="26"/>
      <c r="AF106" s="26"/>
      <c r="AG106" s="24" t="str">
        <f aca="false">IF(Y106="High",'Start Here'!$D$31,IF(Y106="Medium",'Start Here'!$D$32,IF(Y106="Low",'Start Here'!$D$33,"")))</f>
        <v/>
      </c>
      <c r="AH106" s="27" t="str">
        <f aca="false">IF(OR(AF106="",AG106=""),"",DATE(YEAR(AF106),MONTH(AF106)+AG106,DAY(AF106)))</f>
        <v/>
      </c>
      <c r="AI106" s="25" t="str">
        <f aca="true">IF(B106="","",IF(H106="Retired","Retired",IF(AF106="","Not reviewed",IF(AH106="","",IF(AH106&lt;TODAY(),"Overdue",IF(AH106-TODAY()&lt;=30,"Due soon","OK"))))))</f>
        <v/>
      </c>
    </row>
    <row r="107" customFormat="false" ht="15" hidden="false" customHeight="false" outlineLevel="0" collapsed="false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4" t="str">
        <f aca="false">IF(OR(L107="",T107=""),"",VALUE(MID(L107,2,1))+MATCH(T107,Lists!$F$2:$F$5,0)-1+IF(P107="Yes",2,0)+IF(U107="Yes",1,0)+IF(O107="Yes",1,0))</f>
        <v/>
      </c>
      <c r="W107" s="25" t="str">
        <f aca="false">IF(V107="","",IF(OR(V107&gt;='Start Here'!$C$31,AND(P107="Yes",VALUE(MID(L107,2,1))&gt;=3)),"High",IF(V107&gt;='Start Here'!$C$32,"Medium","Low")))</f>
        <v/>
      </c>
      <c r="X107" s="23"/>
      <c r="Y107" s="25" t="str">
        <f aca="false">IF(X107&lt;&gt;"",X107,W107)</f>
        <v/>
      </c>
      <c r="Z107" s="23"/>
      <c r="AA107" s="23"/>
      <c r="AB107" s="23"/>
      <c r="AC107" s="23"/>
      <c r="AD107" s="23"/>
      <c r="AE107" s="26"/>
      <c r="AF107" s="26"/>
      <c r="AG107" s="24" t="str">
        <f aca="false">IF(Y107="High",'Start Here'!$D$31,IF(Y107="Medium",'Start Here'!$D$32,IF(Y107="Low",'Start Here'!$D$33,"")))</f>
        <v/>
      </c>
      <c r="AH107" s="27" t="str">
        <f aca="false">IF(OR(AF107="",AG107=""),"",DATE(YEAR(AF107),MONTH(AF107)+AG107,DAY(AF107)))</f>
        <v/>
      </c>
      <c r="AI107" s="25" t="str">
        <f aca="true">IF(B107="","",IF(H107="Retired","Retired",IF(AF107="","Not reviewed",IF(AH107="","",IF(AH107&lt;TODAY(),"Overdue",IF(AH107-TODAY()&lt;=30,"Due soon","OK"))))))</f>
        <v/>
      </c>
    </row>
    <row r="108" customFormat="false" ht="15" hidden="false" customHeight="false" outlineLevel="0" collapsed="false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4" t="str">
        <f aca="false">IF(OR(L108="",T108=""),"",VALUE(MID(L108,2,1))+MATCH(T108,Lists!$F$2:$F$5,0)-1+IF(P108="Yes",2,0)+IF(U108="Yes",1,0)+IF(O108="Yes",1,0))</f>
        <v/>
      </c>
      <c r="W108" s="25" t="str">
        <f aca="false">IF(V108="","",IF(OR(V108&gt;='Start Here'!$C$31,AND(P108="Yes",VALUE(MID(L108,2,1))&gt;=3)),"High",IF(V108&gt;='Start Here'!$C$32,"Medium","Low")))</f>
        <v/>
      </c>
      <c r="X108" s="23"/>
      <c r="Y108" s="25" t="str">
        <f aca="false">IF(X108&lt;&gt;"",X108,W108)</f>
        <v/>
      </c>
      <c r="Z108" s="23"/>
      <c r="AA108" s="23"/>
      <c r="AB108" s="23"/>
      <c r="AC108" s="23"/>
      <c r="AD108" s="23"/>
      <c r="AE108" s="26"/>
      <c r="AF108" s="26"/>
      <c r="AG108" s="24" t="str">
        <f aca="false">IF(Y108="High",'Start Here'!$D$31,IF(Y108="Medium",'Start Here'!$D$32,IF(Y108="Low",'Start Here'!$D$33,"")))</f>
        <v/>
      </c>
      <c r="AH108" s="27" t="str">
        <f aca="false">IF(OR(AF108="",AG108=""),"",DATE(YEAR(AF108),MONTH(AF108)+AG108,DAY(AF108)))</f>
        <v/>
      </c>
      <c r="AI108" s="25" t="str">
        <f aca="true">IF(B108="","",IF(H108="Retired","Retired",IF(AF108="","Not reviewed",IF(AH108="","",IF(AH108&lt;TODAY(),"Overdue",IF(AH108-TODAY()&lt;=30,"Due soon","OK"))))))</f>
        <v/>
      </c>
    </row>
    <row r="109" customFormat="false" ht="15" hidden="false" customHeight="false" outlineLevel="0" collapsed="false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4" t="str">
        <f aca="false">IF(OR(L109="",T109=""),"",VALUE(MID(L109,2,1))+MATCH(T109,Lists!$F$2:$F$5,0)-1+IF(P109="Yes",2,0)+IF(U109="Yes",1,0)+IF(O109="Yes",1,0))</f>
        <v/>
      </c>
      <c r="W109" s="25" t="str">
        <f aca="false">IF(V109="","",IF(OR(V109&gt;='Start Here'!$C$31,AND(P109="Yes",VALUE(MID(L109,2,1))&gt;=3)),"High",IF(V109&gt;='Start Here'!$C$32,"Medium","Low")))</f>
        <v/>
      </c>
      <c r="X109" s="23"/>
      <c r="Y109" s="25" t="str">
        <f aca="false">IF(X109&lt;&gt;"",X109,W109)</f>
        <v/>
      </c>
      <c r="Z109" s="23"/>
      <c r="AA109" s="23"/>
      <c r="AB109" s="23"/>
      <c r="AC109" s="23"/>
      <c r="AD109" s="23"/>
      <c r="AE109" s="26"/>
      <c r="AF109" s="26"/>
      <c r="AG109" s="24" t="str">
        <f aca="false">IF(Y109="High",'Start Here'!$D$31,IF(Y109="Medium",'Start Here'!$D$32,IF(Y109="Low",'Start Here'!$D$33,"")))</f>
        <v/>
      </c>
      <c r="AH109" s="27" t="str">
        <f aca="false">IF(OR(AF109="",AG109=""),"",DATE(YEAR(AF109),MONTH(AF109)+AG109,DAY(AF109)))</f>
        <v/>
      </c>
      <c r="AI109" s="25" t="str">
        <f aca="true">IF(B109="","",IF(H109="Retired","Retired",IF(AF109="","Not reviewed",IF(AH109="","",IF(AH109&lt;TODAY(),"Overdue",IF(AH109-TODAY()&lt;=30,"Due soon","OK"))))))</f>
        <v/>
      </c>
    </row>
    <row r="110" customFormat="false" ht="15" hidden="false" customHeight="false" outlineLevel="0" collapsed="false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4" t="str">
        <f aca="false">IF(OR(L110="",T110=""),"",VALUE(MID(L110,2,1))+MATCH(T110,Lists!$F$2:$F$5,0)-1+IF(P110="Yes",2,0)+IF(U110="Yes",1,0)+IF(O110="Yes",1,0))</f>
        <v/>
      </c>
      <c r="W110" s="25" t="str">
        <f aca="false">IF(V110="","",IF(OR(V110&gt;='Start Here'!$C$31,AND(P110="Yes",VALUE(MID(L110,2,1))&gt;=3)),"High",IF(V110&gt;='Start Here'!$C$32,"Medium","Low")))</f>
        <v/>
      </c>
      <c r="X110" s="23"/>
      <c r="Y110" s="25" t="str">
        <f aca="false">IF(X110&lt;&gt;"",X110,W110)</f>
        <v/>
      </c>
      <c r="Z110" s="23"/>
      <c r="AA110" s="23"/>
      <c r="AB110" s="23"/>
      <c r="AC110" s="23"/>
      <c r="AD110" s="23"/>
      <c r="AE110" s="26"/>
      <c r="AF110" s="26"/>
      <c r="AG110" s="24" t="str">
        <f aca="false">IF(Y110="High",'Start Here'!$D$31,IF(Y110="Medium",'Start Here'!$D$32,IF(Y110="Low",'Start Here'!$D$33,"")))</f>
        <v/>
      </c>
      <c r="AH110" s="27" t="str">
        <f aca="false">IF(OR(AF110="",AG110=""),"",DATE(YEAR(AF110),MONTH(AF110)+AG110,DAY(AF110)))</f>
        <v/>
      </c>
      <c r="AI110" s="25" t="str">
        <f aca="true">IF(B110="","",IF(H110="Retired","Retired",IF(AF110="","Not reviewed",IF(AH110="","",IF(AH110&lt;TODAY(),"Overdue",IF(AH110-TODAY()&lt;=30,"Due soon","OK"))))))</f>
        <v/>
      </c>
    </row>
    <row r="111" customFormat="false" ht="15" hidden="false" customHeight="false" outlineLevel="0" collapsed="false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4" t="str">
        <f aca="false">IF(OR(L111="",T111=""),"",VALUE(MID(L111,2,1))+MATCH(T111,Lists!$F$2:$F$5,0)-1+IF(P111="Yes",2,0)+IF(U111="Yes",1,0)+IF(O111="Yes",1,0))</f>
        <v/>
      </c>
      <c r="W111" s="25" t="str">
        <f aca="false">IF(V111="","",IF(OR(V111&gt;='Start Here'!$C$31,AND(P111="Yes",VALUE(MID(L111,2,1))&gt;=3)),"High",IF(V111&gt;='Start Here'!$C$32,"Medium","Low")))</f>
        <v/>
      </c>
      <c r="X111" s="23"/>
      <c r="Y111" s="25" t="str">
        <f aca="false">IF(X111&lt;&gt;"",X111,W111)</f>
        <v/>
      </c>
      <c r="Z111" s="23"/>
      <c r="AA111" s="23"/>
      <c r="AB111" s="23"/>
      <c r="AC111" s="23"/>
      <c r="AD111" s="23"/>
      <c r="AE111" s="26"/>
      <c r="AF111" s="26"/>
      <c r="AG111" s="24" t="str">
        <f aca="false">IF(Y111="High",'Start Here'!$D$31,IF(Y111="Medium",'Start Here'!$D$32,IF(Y111="Low",'Start Here'!$D$33,"")))</f>
        <v/>
      </c>
      <c r="AH111" s="27" t="str">
        <f aca="false">IF(OR(AF111="",AG111=""),"",DATE(YEAR(AF111),MONTH(AF111)+AG111,DAY(AF111)))</f>
        <v/>
      </c>
      <c r="AI111" s="25" t="str">
        <f aca="true">IF(B111="","",IF(H111="Retired","Retired",IF(AF111="","Not reviewed",IF(AH111="","",IF(AH111&lt;TODAY(),"Overdue",IF(AH111-TODAY()&lt;=30,"Due soon","OK"))))))</f>
        <v/>
      </c>
    </row>
    <row r="112" customFormat="false" ht="15" hidden="false" customHeight="false" outlineLevel="0" collapsed="false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4" t="str">
        <f aca="false">IF(OR(L112="",T112=""),"",VALUE(MID(L112,2,1))+MATCH(T112,Lists!$F$2:$F$5,0)-1+IF(P112="Yes",2,0)+IF(U112="Yes",1,0)+IF(O112="Yes",1,0))</f>
        <v/>
      </c>
      <c r="W112" s="25" t="str">
        <f aca="false">IF(V112="","",IF(OR(V112&gt;='Start Here'!$C$31,AND(P112="Yes",VALUE(MID(L112,2,1))&gt;=3)),"High",IF(V112&gt;='Start Here'!$C$32,"Medium","Low")))</f>
        <v/>
      </c>
      <c r="X112" s="23"/>
      <c r="Y112" s="25" t="str">
        <f aca="false">IF(X112&lt;&gt;"",X112,W112)</f>
        <v/>
      </c>
      <c r="Z112" s="23"/>
      <c r="AA112" s="23"/>
      <c r="AB112" s="23"/>
      <c r="AC112" s="23"/>
      <c r="AD112" s="23"/>
      <c r="AE112" s="26"/>
      <c r="AF112" s="26"/>
      <c r="AG112" s="24" t="str">
        <f aca="false">IF(Y112="High",'Start Here'!$D$31,IF(Y112="Medium",'Start Here'!$D$32,IF(Y112="Low",'Start Here'!$D$33,"")))</f>
        <v/>
      </c>
      <c r="AH112" s="27" t="str">
        <f aca="false">IF(OR(AF112="",AG112=""),"",DATE(YEAR(AF112),MONTH(AF112)+AG112,DAY(AF112)))</f>
        <v/>
      </c>
      <c r="AI112" s="25" t="str">
        <f aca="true">IF(B112="","",IF(H112="Retired","Retired",IF(AF112="","Not reviewed",IF(AH112="","",IF(AH112&lt;TODAY(),"Overdue",IF(AH112-TODAY()&lt;=30,"Due soon","OK"))))))</f>
        <v/>
      </c>
    </row>
    <row r="113" customFormat="false" ht="15" hidden="false" customHeight="false" outlineLevel="0" collapsed="false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4" t="str">
        <f aca="false">IF(OR(L113="",T113=""),"",VALUE(MID(L113,2,1))+MATCH(T113,Lists!$F$2:$F$5,0)-1+IF(P113="Yes",2,0)+IF(U113="Yes",1,0)+IF(O113="Yes",1,0))</f>
        <v/>
      </c>
      <c r="W113" s="25" t="str">
        <f aca="false">IF(V113="","",IF(OR(V113&gt;='Start Here'!$C$31,AND(P113="Yes",VALUE(MID(L113,2,1))&gt;=3)),"High",IF(V113&gt;='Start Here'!$C$32,"Medium","Low")))</f>
        <v/>
      </c>
      <c r="X113" s="23"/>
      <c r="Y113" s="25" t="str">
        <f aca="false">IF(X113&lt;&gt;"",X113,W113)</f>
        <v/>
      </c>
      <c r="Z113" s="23"/>
      <c r="AA113" s="23"/>
      <c r="AB113" s="23"/>
      <c r="AC113" s="23"/>
      <c r="AD113" s="23"/>
      <c r="AE113" s="26"/>
      <c r="AF113" s="26"/>
      <c r="AG113" s="24" t="str">
        <f aca="false">IF(Y113="High",'Start Here'!$D$31,IF(Y113="Medium",'Start Here'!$D$32,IF(Y113="Low",'Start Here'!$D$33,"")))</f>
        <v/>
      </c>
      <c r="AH113" s="27" t="str">
        <f aca="false">IF(OR(AF113="",AG113=""),"",DATE(YEAR(AF113),MONTH(AF113)+AG113,DAY(AF113)))</f>
        <v/>
      </c>
      <c r="AI113" s="25" t="str">
        <f aca="true">IF(B113="","",IF(H113="Retired","Retired",IF(AF113="","Not reviewed",IF(AH113="","",IF(AH113&lt;TODAY(),"Overdue",IF(AH113-TODAY()&lt;=30,"Due soon","OK"))))))</f>
        <v/>
      </c>
    </row>
    <row r="114" customFormat="false" ht="15" hidden="false" customHeight="false" outlineLevel="0" collapsed="false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4" t="str">
        <f aca="false">IF(OR(L114="",T114=""),"",VALUE(MID(L114,2,1))+MATCH(T114,Lists!$F$2:$F$5,0)-1+IF(P114="Yes",2,0)+IF(U114="Yes",1,0)+IF(O114="Yes",1,0))</f>
        <v/>
      </c>
      <c r="W114" s="25" t="str">
        <f aca="false">IF(V114="","",IF(OR(V114&gt;='Start Here'!$C$31,AND(P114="Yes",VALUE(MID(L114,2,1))&gt;=3)),"High",IF(V114&gt;='Start Here'!$C$32,"Medium","Low")))</f>
        <v/>
      </c>
      <c r="X114" s="23"/>
      <c r="Y114" s="25" t="str">
        <f aca="false">IF(X114&lt;&gt;"",X114,W114)</f>
        <v/>
      </c>
      <c r="Z114" s="23"/>
      <c r="AA114" s="23"/>
      <c r="AB114" s="23"/>
      <c r="AC114" s="23"/>
      <c r="AD114" s="23"/>
      <c r="AE114" s="26"/>
      <c r="AF114" s="26"/>
      <c r="AG114" s="24" t="str">
        <f aca="false">IF(Y114="High",'Start Here'!$D$31,IF(Y114="Medium",'Start Here'!$D$32,IF(Y114="Low",'Start Here'!$D$33,"")))</f>
        <v/>
      </c>
      <c r="AH114" s="27" t="str">
        <f aca="false">IF(OR(AF114="",AG114=""),"",DATE(YEAR(AF114),MONTH(AF114)+AG114,DAY(AF114)))</f>
        <v/>
      </c>
      <c r="AI114" s="25" t="str">
        <f aca="true">IF(B114="","",IF(H114="Retired","Retired",IF(AF114="","Not reviewed",IF(AH114="","",IF(AH114&lt;TODAY(),"Overdue",IF(AH114-TODAY()&lt;=30,"Due soon","OK"))))))</f>
        <v/>
      </c>
    </row>
    <row r="115" customFormat="false" ht="15" hidden="false" customHeight="false" outlineLevel="0" collapsed="false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4" t="str">
        <f aca="false">IF(OR(L115="",T115=""),"",VALUE(MID(L115,2,1))+MATCH(T115,Lists!$F$2:$F$5,0)-1+IF(P115="Yes",2,0)+IF(U115="Yes",1,0)+IF(O115="Yes",1,0))</f>
        <v/>
      </c>
      <c r="W115" s="25" t="str">
        <f aca="false">IF(V115="","",IF(OR(V115&gt;='Start Here'!$C$31,AND(P115="Yes",VALUE(MID(L115,2,1))&gt;=3)),"High",IF(V115&gt;='Start Here'!$C$32,"Medium","Low")))</f>
        <v/>
      </c>
      <c r="X115" s="23"/>
      <c r="Y115" s="25" t="str">
        <f aca="false">IF(X115&lt;&gt;"",X115,W115)</f>
        <v/>
      </c>
      <c r="Z115" s="23"/>
      <c r="AA115" s="23"/>
      <c r="AB115" s="23"/>
      <c r="AC115" s="23"/>
      <c r="AD115" s="23"/>
      <c r="AE115" s="26"/>
      <c r="AF115" s="26"/>
      <c r="AG115" s="24" t="str">
        <f aca="false">IF(Y115="High",'Start Here'!$D$31,IF(Y115="Medium",'Start Here'!$D$32,IF(Y115="Low",'Start Here'!$D$33,"")))</f>
        <v/>
      </c>
      <c r="AH115" s="27" t="str">
        <f aca="false">IF(OR(AF115="",AG115=""),"",DATE(YEAR(AF115),MONTH(AF115)+AG115,DAY(AF115)))</f>
        <v/>
      </c>
      <c r="AI115" s="25" t="str">
        <f aca="true">IF(B115="","",IF(H115="Retired","Retired",IF(AF115="","Not reviewed",IF(AH115="","",IF(AH115&lt;TODAY(),"Overdue",IF(AH115-TODAY()&lt;=30,"Due soon","OK"))))))</f>
        <v/>
      </c>
    </row>
    <row r="116" customFormat="false" ht="15" hidden="false" customHeight="false" outlineLevel="0" collapsed="false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4" t="str">
        <f aca="false">IF(OR(L116="",T116=""),"",VALUE(MID(L116,2,1))+MATCH(T116,Lists!$F$2:$F$5,0)-1+IF(P116="Yes",2,0)+IF(U116="Yes",1,0)+IF(O116="Yes",1,0))</f>
        <v/>
      </c>
      <c r="W116" s="25" t="str">
        <f aca="false">IF(V116="","",IF(OR(V116&gt;='Start Here'!$C$31,AND(P116="Yes",VALUE(MID(L116,2,1))&gt;=3)),"High",IF(V116&gt;='Start Here'!$C$32,"Medium","Low")))</f>
        <v/>
      </c>
      <c r="X116" s="23"/>
      <c r="Y116" s="25" t="str">
        <f aca="false">IF(X116&lt;&gt;"",X116,W116)</f>
        <v/>
      </c>
      <c r="Z116" s="23"/>
      <c r="AA116" s="23"/>
      <c r="AB116" s="23"/>
      <c r="AC116" s="23"/>
      <c r="AD116" s="23"/>
      <c r="AE116" s="26"/>
      <c r="AF116" s="26"/>
      <c r="AG116" s="24" t="str">
        <f aca="false">IF(Y116="High",'Start Here'!$D$31,IF(Y116="Medium",'Start Here'!$D$32,IF(Y116="Low",'Start Here'!$D$33,"")))</f>
        <v/>
      </c>
      <c r="AH116" s="27" t="str">
        <f aca="false">IF(OR(AF116="",AG116=""),"",DATE(YEAR(AF116),MONTH(AF116)+AG116,DAY(AF116)))</f>
        <v/>
      </c>
      <c r="AI116" s="25" t="str">
        <f aca="true">IF(B116="","",IF(H116="Retired","Retired",IF(AF116="","Not reviewed",IF(AH116="","",IF(AH116&lt;TODAY(),"Overdue",IF(AH116-TODAY()&lt;=30,"Due soon","OK"))))))</f>
        <v/>
      </c>
    </row>
    <row r="117" customFormat="false" ht="15" hidden="false" customHeight="false" outlineLevel="0" collapsed="false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4" t="str">
        <f aca="false">IF(OR(L117="",T117=""),"",VALUE(MID(L117,2,1))+MATCH(T117,Lists!$F$2:$F$5,0)-1+IF(P117="Yes",2,0)+IF(U117="Yes",1,0)+IF(O117="Yes",1,0))</f>
        <v/>
      </c>
      <c r="W117" s="25" t="str">
        <f aca="false">IF(V117="","",IF(OR(V117&gt;='Start Here'!$C$31,AND(P117="Yes",VALUE(MID(L117,2,1))&gt;=3)),"High",IF(V117&gt;='Start Here'!$C$32,"Medium","Low")))</f>
        <v/>
      </c>
      <c r="X117" s="23"/>
      <c r="Y117" s="25" t="str">
        <f aca="false">IF(X117&lt;&gt;"",X117,W117)</f>
        <v/>
      </c>
      <c r="Z117" s="23"/>
      <c r="AA117" s="23"/>
      <c r="AB117" s="23"/>
      <c r="AC117" s="23"/>
      <c r="AD117" s="23"/>
      <c r="AE117" s="26"/>
      <c r="AF117" s="26"/>
      <c r="AG117" s="24" t="str">
        <f aca="false">IF(Y117="High",'Start Here'!$D$31,IF(Y117="Medium",'Start Here'!$D$32,IF(Y117="Low",'Start Here'!$D$33,"")))</f>
        <v/>
      </c>
      <c r="AH117" s="27" t="str">
        <f aca="false">IF(OR(AF117="",AG117=""),"",DATE(YEAR(AF117),MONTH(AF117)+AG117,DAY(AF117)))</f>
        <v/>
      </c>
      <c r="AI117" s="25" t="str">
        <f aca="true">IF(B117="","",IF(H117="Retired","Retired",IF(AF117="","Not reviewed",IF(AH117="","",IF(AH117&lt;TODAY(),"Overdue",IF(AH117-TODAY()&lt;=30,"Due soon","OK"))))))</f>
        <v/>
      </c>
    </row>
    <row r="118" customFormat="false" ht="15" hidden="false" customHeight="false" outlineLevel="0" collapsed="false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4" t="str">
        <f aca="false">IF(OR(L118="",T118=""),"",VALUE(MID(L118,2,1))+MATCH(T118,Lists!$F$2:$F$5,0)-1+IF(P118="Yes",2,0)+IF(U118="Yes",1,0)+IF(O118="Yes",1,0))</f>
        <v/>
      </c>
      <c r="W118" s="25" t="str">
        <f aca="false">IF(V118="","",IF(OR(V118&gt;='Start Here'!$C$31,AND(P118="Yes",VALUE(MID(L118,2,1))&gt;=3)),"High",IF(V118&gt;='Start Here'!$C$32,"Medium","Low")))</f>
        <v/>
      </c>
      <c r="X118" s="23"/>
      <c r="Y118" s="25" t="str">
        <f aca="false">IF(X118&lt;&gt;"",X118,W118)</f>
        <v/>
      </c>
      <c r="Z118" s="23"/>
      <c r="AA118" s="23"/>
      <c r="AB118" s="23"/>
      <c r="AC118" s="23"/>
      <c r="AD118" s="23"/>
      <c r="AE118" s="26"/>
      <c r="AF118" s="26"/>
      <c r="AG118" s="24" t="str">
        <f aca="false">IF(Y118="High",'Start Here'!$D$31,IF(Y118="Medium",'Start Here'!$D$32,IF(Y118="Low",'Start Here'!$D$33,"")))</f>
        <v/>
      </c>
      <c r="AH118" s="27" t="str">
        <f aca="false">IF(OR(AF118="",AG118=""),"",DATE(YEAR(AF118),MONTH(AF118)+AG118,DAY(AF118)))</f>
        <v/>
      </c>
      <c r="AI118" s="25" t="str">
        <f aca="true">IF(B118="","",IF(H118="Retired","Retired",IF(AF118="","Not reviewed",IF(AH118="","",IF(AH118&lt;TODAY(),"Overdue",IF(AH118-TODAY()&lt;=30,"Due soon","OK"))))))</f>
        <v/>
      </c>
    </row>
    <row r="119" customFormat="false" ht="15" hidden="false" customHeight="false" outlineLevel="0" collapsed="false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4" t="str">
        <f aca="false">IF(OR(L119="",T119=""),"",VALUE(MID(L119,2,1))+MATCH(T119,Lists!$F$2:$F$5,0)-1+IF(P119="Yes",2,0)+IF(U119="Yes",1,0)+IF(O119="Yes",1,0))</f>
        <v/>
      </c>
      <c r="W119" s="25" t="str">
        <f aca="false">IF(V119="","",IF(OR(V119&gt;='Start Here'!$C$31,AND(P119="Yes",VALUE(MID(L119,2,1))&gt;=3)),"High",IF(V119&gt;='Start Here'!$C$32,"Medium","Low")))</f>
        <v/>
      </c>
      <c r="X119" s="23"/>
      <c r="Y119" s="25" t="str">
        <f aca="false">IF(X119&lt;&gt;"",X119,W119)</f>
        <v/>
      </c>
      <c r="Z119" s="23"/>
      <c r="AA119" s="23"/>
      <c r="AB119" s="23"/>
      <c r="AC119" s="23"/>
      <c r="AD119" s="23"/>
      <c r="AE119" s="26"/>
      <c r="AF119" s="26"/>
      <c r="AG119" s="24" t="str">
        <f aca="false">IF(Y119="High",'Start Here'!$D$31,IF(Y119="Medium",'Start Here'!$D$32,IF(Y119="Low",'Start Here'!$D$33,"")))</f>
        <v/>
      </c>
      <c r="AH119" s="27" t="str">
        <f aca="false">IF(OR(AF119="",AG119=""),"",DATE(YEAR(AF119),MONTH(AF119)+AG119,DAY(AF119)))</f>
        <v/>
      </c>
      <c r="AI119" s="25" t="str">
        <f aca="true">IF(B119="","",IF(H119="Retired","Retired",IF(AF119="","Not reviewed",IF(AH119="","",IF(AH119&lt;TODAY(),"Overdue",IF(AH119-TODAY()&lt;=30,"Due soon","OK"))))))</f>
        <v/>
      </c>
    </row>
    <row r="120" customFormat="false" ht="15" hidden="false" customHeight="false" outlineLevel="0" collapsed="false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4" t="str">
        <f aca="false">IF(OR(L120="",T120=""),"",VALUE(MID(L120,2,1))+MATCH(T120,Lists!$F$2:$F$5,0)-1+IF(P120="Yes",2,0)+IF(U120="Yes",1,0)+IF(O120="Yes",1,0))</f>
        <v/>
      </c>
      <c r="W120" s="25" t="str">
        <f aca="false">IF(V120="","",IF(OR(V120&gt;='Start Here'!$C$31,AND(P120="Yes",VALUE(MID(L120,2,1))&gt;=3)),"High",IF(V120&gt;='Start Here'!$C$32,"Medium","Low")))</f>
        <v/>
      </c>
      <c r="X120" s="23"/>
      <c r="Y120" s="25" t="str">
        <f aca="false">IF(X120&lt;&gt;"",X120,W120)</f>
        <v/>
      </c>
      <c r="Z120" s="23"/>
      <c r="AA120" s="23"/>
      <c r="AB120" s="23"/>
      <c r="AC120" s="23"/>
      <c r="AD120" s="23"/>
      <c r="AE120" s="26"/>
      <c r="AF120" s="26"/>
      <c r="AG120" s="24" t="str">
        <f aca="false">IF(Y120="High",'Start Here'!$D$31,IF(Y120="Medium",'Start Here'!$D$32,IF(Y120="Low",'Start Here'!$D$33,"")))</f>
        <v/>
      </c>
      <c r="AH120" s="27" t="str">
        <f aca="false">IF(OR(AF120="",AG120=""),"",DATE(YEAR(AF120),MONTH(AF120)+AG120,DAY(AF120)))</f>
        <v/>
      </c>
      <c r="AI120" s="25" t="str">
        <f aca="true">IF(B120="","",IF(H120="Retired","Retired",IF(AF120="","Not reviewed",IF(AH120="","",IF(AH120&lt;TODAY(),"Overdue",IF(AH120-TODAY()&lt;=30,"Due soon","OK"))))))</f>
        <v/>
      </c>
    </row>
    <row r="121" customFormat="false" ht="15" hidden="false" customHeight="false" outlineLevel="0" collapsed="false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4" t="str">
        <f aca="false">IF(OR(L121="",T121=""),"",VALUE(MID(L121,2,1))+MATCH(T121,Lists!$F$2:$F$5,0)-1+IF(P121="Yes",2,0)+IF(U121="Yes",1,0)+IF(O121="Yes",1,0))</f>
        <v/>
      </c>
      <c r="W121" s="25" t="str">
        <f aca="false">IF(V121="","",IF(OR(V121&gt;='Start Here'!$C$31,AND(P121="Yes",VALUE(MID(L121,2,1))&gt;=3)),"High",IF(V121&gt;='Start Here'!$C$32,"Medium","Low")))</f>
        <v/>
      </c>
      <c r="X121" s="23"/>
      <c r="Y121" s="25" t="str">
        <f aca="false">IF(X121&lt;&gt;"",X121,W121)</f>
        <v/>
      </c>
      <c r="Z121" s="23"/>
      <c r="AA121" s="23"/>
      <c r="AB121" s="23"/>
      <c r="AC121" s="23"/>
      <c r="AD121" s="23"/>
      <c r="AE121" s="26"/>
      <c r="AF121" s="26"/>
      <c r="AG121" s="24" t="str">
        <f aca="false">IF(Y121="High",'Start Here'!$D$31,IF(Y121="Medium",'Start Here'!$D$32,IF(Y121="Low",'Start Here'!$D$33,"")))</f>
        <v/>
      </c>
      <c r="AH121" s="27" t="str">
        <f aca="false">IF(OR(AF121="",AG121=""),"",DATE(YEAR(AF121),MONTH(AF121)+AG121,DAY(AF121)))</f>
        <v/>
      </c>
      <c r="AI121" s="25" t="str">
        <f aca="true">IF(B121="","",IF(H121="Retired","Retired",IF(AF121="","Not reviewed",IF(AH121="","",IF(AH121&lt;TODAY(),"Overdue",IF(AH121-TODAY()&lt;=30,"Due soon","OK"))))))</f>
        <v/>
      </c>
    </row>
    <row r="122" customFormat="false" ht="15" hidden="false" customHeight="false" outlineLevel="0" collapsed="false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4" t="str">
        <f aca="false">IF(OR(L122="",T122=""),"",VALUE(MID(L122,2,1))+MATCH(T122,Lists!$F$2:$F$5,0)-1+IF(P122="Yes",2,0)+IF(U122="Yes",1,0)+IF(O122="Yes",1,0))</f>
        <v/>
      </c>
      <c r="W122" s="25" t="str">
        <f aca="false">IF(V122="","",IF(OR(V122&gt;='Start Here'!$C$31,AND(P122="Yes",VALUE(MID(L122,2,1))&gt;=3)),"High",IF(V122&gt;='Start Here'!$C$32,"Medium","Low")))</f>
        <v/>
      </c>
      <c r="X122" s="23"/>
      <c r="Y122" s="25" t="str">
        <f aca="false">IF(X122&lt;&gt;"",X122,W122)</f>
        <v/>
      </c>
      <c r="Z122" s="23"/>
      <c r="AA122" s="23"/>
      <c r="AB122" s="23"/>
      <c r="AC122" s="23"/>
      <c r="AD122" s="23"/>
      <c r="AE122" s="26"/>
      <c r="AF122" s="26"/>
      <c r="AG122" s="24" t="str">
        <f aca="false">IF(Y122="High",'Start Here'!$D$31,IF(Y122="Medium",'Start Here'!$D$32,IF(Y122="Low",'Start Here'!$D$33,"")))</f>
        <v/>
      </c>
      <c r="AH122" s="27" t="str">
        <f aca="false">IF(OR(AF122="",AG122=""),"",DATE(YEAR(AF122),MONTH(AF122)+AG122,DAY(AF122)))</f>
        <v/>
      </c>
      <c r="AI122" s="25" t="str">
        <f aca="true">IF(B122="","",IF(H122="Retired","Retired",IF(AF122="","Not reviewed",IF(AH122="","",IF(AH122&lt;TODAY(),"Overdue",IF(AH122-TODAY()&lt;=30,"Due soon","OK"))))))</f>
        <v/>
      </c>
    </row>
    <row r="123" customFormat="false" ht="15" hidden="false" customHeight="false" outlineLevel="0" collapsed="false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4" t="str">
        <f aca="false">IF(OR(L123="",T123=""),"",VALUE(MID(L123,2,1))+MATCH(T123,Lists!$F$2:$F$5,0)-1+IF(P123="Yes",2,0)+IF(U123="Yes",1,0)+IF(O123="Yes",1,0))</f>
        <v/>
      </c>
      <c r="W123" s="25" t="str">
        <f aca="false">IF(V123="","",IF(OR(V123&gt;='Start Here'!$C$31,AND(P123="Yes",VALUE(MID(L123,2,1))&gt;=3)),"High",IF(V123&gt;='Start Here'!$C$32,"Medium","Low")))</f>
        <v/>
      </c>
      <c r="X123" s="23"/>
      <c r="Y123" s="25" t="str">
        <f aca="false">IF(X123&lt;&gt;"",X123,W123)</f>
        <v/>
      </c>
      <c r="Z123" s="23"/>
      <c r="AA123" s="23"/>
      <c r="AB123" s="23"/>
      <c r="AC123" s="23"/>
      <c r="AD123" s="23"/>
      <c r="AE123" s="26"/>
      <c r="AF123" s="26"/>
      <c r="AG123" s="24" t="str">
        <f aca="false">IF(Y123="High",'Start Here'!$D$31,IF(Y123="Medium",'Start Here'!$D$32,IF(Y123="Low",'Start Here'!$D$33,"")))</f>
        <v/>
      </c>
      <c r="AH123" s="27" t="str">
        <f aca="false">IF(OR(AF123="",AG123=""),"",DATE(YEAR(AF123),MONTH(AF123)+AG123,DAY(AF123)))</f>
        <v/>
      </c>
      <c r="AI123" s="25" t="str">
        <f aca="true">IF(B123="","",IF(H123="Retired","Retired",IF(AF123="","Not reviewed",IF(AH123="","",IF(AH123&lt;TODAY(),"Overdue",IF(AH123-TODAY()&lt;=30,"Due soon","OK"))))))</f>
        <v/>
      </c>
    </row>
    <row r="124" customFormat="false" ht="15" hidden="false" customHeight="false" outlineLevel="0" collapsed="false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4" t="str">
        <f aca="false">IF(OR(L124="",T124=""),"",VALUE(MID(L124,2,1))+MATCH(T124,Lists!$F$2:$F$5,0)-1+IF(P124="Yes",2,0)+IF(U124="Yes",1,0)+IF(O124="Yes",1,0))</f>
        <v/>
      </c>
      <c r="W124" s="25" t="str">
        <f aca="false">IF(V124="","",IF(OR(V124&gt;='Start Here'!$C$31,AND(P124="Yes",VALUE(MID(L124,2,1))&gt;=3)),"High",IF(V124&gt;='Start Here'!$C$32,"Medium","Low")))</f>
        <v/>
      </c>
      <c r="X124" s="23"/>
      <c r="Y124" s="25" t="str">
        <f aca="false">IF(X124&lt;&gt;"",X124,W124)</f>
        <v/>
      </c>
      <c r="Z124" s="23"/>
      <c r="AA124" s="23"/>
      <c r="AB124" s="23"/>
      <c r="AC124" s="23"/>
      <c r="AD124" s="23"/>
      <c r="AE124" s="26"/>
      <c r="AF124" s="26"/>
      <c r="AG124" s="24" t="str">
        <f aca="false">IF(Y124="High",'Start Here'!$D$31,IF(Y124="Medium",'Start Here'!$D$32,IF(Y124="Low",'Start Here'!$D$33,"")))</f>
        <v/>
      </c>
      <c r="AH124" s="27" t="str">
        <f aca="false">IF(OR(AF124="",AG124=""),"",DATE(YEAR(AF124),MONTH(AF124)+AG124,DAY(AF124)))</f>
        <v/>
      </c>
      <c r="AI124" s="25" t="str">
        <f aca="true">IF(B124="","",IF(H124="Retired","Retired",IF(AF124="","Not reviewed",IF(AH124="","",IF(AH124&lt;TODAY(),"Overdue",IF(AH124-TODAY()&lt;=30,"Due soon","OK"))))))</f>
        <v/>
      </c>
    </row>
    <row r="125" customFormat="false" ht="15" hidden="false" customHeight="false" outlineLevel="0" collapsed="false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4" t="str">
        <f aca="false">IF(OR(L125="",T125=""),"",VALUE(MID(L125,2,1))+MATCH(T125,Lists!$F$2:$F$5,0)-1+IF(P125="Yes",2,0)+IF(U125="Yes",1,0)+IF(O125="Yes",1,0))</f>
        <v/>
      </c>
      <c r="W125" s="25" t="str">
        <f aca="false">IF(V125="","",IF(OR(V125&gt;='Start Here'!$C$31,AND(P125="Yes",VALUE(MID(L125,2,1))&gt;=3)),"High",IF(V125&gt;='Start Here'!$C$32,"Medium","Low")))</f>
        <v/>
      </c>
      <c r="X125" s="23"/>
      <c r="Y125" s="25" t="str">
        <f aca="false">IF(X125&lt;&gt;"",X125,W125)</f>
        <v/>
      </c>
      <c r="Z125" s="23"/>
      <c r="AA125" s="23"/>
      <c r="AB125" s="23"/>
      <c r="AC125" s="23"/>
      <c r="AD125" s="23"/>
      <c r="AE125" s="26"/>
      <c r="AF125" s="26"/>
      <c r="AG125" s="24" t="str">
        <f aca="false">IF(Y125="High",'Start Here'!$D$31,IF(Y125="Medium",'Start Here'!$D$32,IF(Y125="Low",'Start Here'!$D$33,"")))</f>
        <v/>
      </c>
      <c r="AH125" s="27" t="str">
        <f aca="false">IF(OR(AF125="",AG125=""),"",DATE(YEAR(AF125),MONTH(AF125)+AG125,DAY(AF125)))</f>
        <v/>
      </c>
      <c r="AI125" s="25" t="str">
        <f aca="true">IF(B125="","",IF(H125="Retired","Retired",IF(AF125="","Not reviewed",IF(AH125="","",IF(AH125&lt;TODAY(),"Overdue",IF(AH125-TODAY()&lt;=30,"Due soon","OK"))))))</f>
        <v/>
      </c>
    </row>
    <row r="126" customFormat="false" ht="15" hidden="false" customHeight="false" outlineLevel="0" collapsed="false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4" t="str">
        <f aca="false">IF(OR(L126="",T126=""),"",VALUE(MID(L126,2,1))+MATCH(T126,Lists!$F$2:$F$5,0)-1+IF(P126="Yes",2,0)+IF(U126="Yes",1,0)+IF(O126="Yes",1,0))</f>
        <v/>
      </c>
      <c r="W126" s="25" t="str">
        <f aca="false">IF(V126="","",IF(OR(V126&gt;='Start Here'!$C$31,AND(P126="Yes",VALUE(MID(L126,2,1))&gt;=3)),"High",IF(V126&gt;='Start Here'!$C$32,"Medium","Low")))</f>
        <v/>
      </c>
      <c r="X126" s="23"/>
      <c r="Y126" s="25" t="str">
        <f aca="false">IF(X126&lt;&gt;"",X126,W126)</f>
        <v/>
      </c>
      <c r="Z126" s="23"/>
      <c r="AA126" s="23"/>
      <c r="AB126" s="23"/>
      <c r="AC126" s="23"/>
      <c r="AD126" s="23"/>
      <c r="AE126" s="26"/>
      <c r="AF126" s="26"/>
      <c r="AG126" s="24" t="str">
        <f aca="false">IF(Y126="High",'Start Here'!$D$31,IF(Y126="Medium",'Start Here'!$D$32,IF(Y126="Low",'Start Here'!$D$33,"")))</f>
        <v/>
      </c>
      <c r="AH126" s="27" t="str">
        <f aca="false">IF(OR(AF126="",AG126=""),"",DATE(YEAR(AF126),MONTH(AF126)+AG126,DAY(AF126)))</f>
        <v/>
      </c>
      <c r="AI126" s="25" t="str">
        <f aca="true">IF(B126="","",IF(H126="Retired","Retired",IF(AF126="","Not reviewed",IF(AH126="","",IF(AH126&lt;TODAY(),"Overdue",IF(AH126-TODAY()&lt;=30,"Due soon","OK"))))))</f>
        <v/>
      </c>
    </row>
    <row r="127" customFormat="false" ht="15" hidden="false" customHeight="false" outlineLevel="0" collapsed="false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4" t="str">
        <f aca="false">IF(OR(L127="",T127=""),"",VALUE(MID(L127,2,1))+MATCH(T127,Lists!$F$2:$F$5,0)-1+IF(P127="Yes",2,0)+IF(U127="Yes",1,0)+IF(O127="Yes",1,0))</f>
        <v/>
      </c>
      <c r="W127" s="25" t="str">
        <f aca="false">IF(V127="","",IF(OR(V127&gt;='Start Here'!$C$31,AND(P127="Yes",VALUE(MID(L127,2,1))&gt;=3)),"High",IF(V127&gt;='Start Here'!$C$32,"Medium","Low")))</f>
        <v/>
      </c>
      <c r="X127" s="23"/>
      <c r="Y127" s="25" t="str">
        <f aca="false">IF(X127&lt;&gt;"",X127,W127)</f>
        <v/>
      </c>
      <c r="Z127" s="23"/>
      <c r="AA127" s="23"/>
      <c r="AB127" s="23"/>
      <c r="AC127" s="23"/>
      <c r="AD127" s="23"/>
      <c r="AE127" s="26"/>
      <c r="AF127" s="26"/>
      <c r="AG127" s="24" t="str">
        <f aca="false">IF(Y127="High",'Start Here'!$D$31,IF(Y127="Medium",'Start Here'!$D$32,IF(Y127="Low",'Start Here'!$D$33,"")))</f>
        <v/>
      </c>
      <c r="AH127" s="27" t="str">
        <f aca="false">IF(OR(AF127="",AG127=""),"",DATE(YEAR(AF127),MONTH(AF127)+AG127,DAY(AF127)))</f>
        <v/>
      </c>
      <c r="AI127" s="25" t="str">
        <f aca="true">IF(B127="","",IF(H127="Retired","Retired",IF(AF127="","Not reviewed",IF(AH127="","",IF(AH127&lt;TODAY(),"Overdue",IF(AH127-TODAY()&lt;=30,"Due soon","OK"))))))</f>
        <v/>
      </c>
    </row>
    <row r="128" customFormat="false" ht="15" hidden="false" customHeight="false" outlineLevel="0" collapsed="false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4" t="str">
        <f aca="false">IF(OR(L128="",T128=""),"",VALUE(MID(L128,2,1))+MATCH(T128,Lists!$F$2:$F$5,0)-1+IF(P128="Yes",2,0)+IF(U128="Yes",1,0)+IF(O128="Yes",1,0))</f>
        <v/>
      </c>
      <c r="W128" s="25" t="str">
        <f aca="false">IF(V128="","",IF(OR(V128&gt;='Start Here'!$C$31,AND(P128="Yes",VALUE(MID(L128,2,1))&gt;=3)),"High",IF(V128&gt;='Start Here'!$C$32,"Medium","Low")))</f>
        <v/>
      </c>
      <c r="X128" s="23"/>
      <c r="Y128" s="25" t="str">
        <f aca="false">IF(X128&lt;&gt;"",X128,W128)</f>
        <v/>
      </c>
      <c r="Z128" s="23"/>
      <c r="AA128" s="23"/>
      <c r="AB128" s="23"/>
      <c r="AC128" s="23"/>
      <c r="AD128" s="23"/>
      <c r="AE128" s="26"/>
      <c r="AF128" s="26"/>
      <c r="AG128" s="24" t="str">
        <f aca="false">IF(Y128="High",'Start Here'!$D$31,IF(Y128="Medium",'Start Here'!$D$32,IF(Y128="Low",'Start Here'!$D$33,"")))</f>
        <v/>
      </c>
      <c r="AH128" s="27" t="str">
        <f aca="false">IF(OR(AF128="",AG128=""),"",DATE(YEAR(AF128),MONTH(AF128)+AG128,DAY(AF128)))</f>
        <v/>
      </c>
      <c r="AI128" s="25" t="str">
        <f aca="true">IF(B128="","",IF(H128="Retired","Retired",IF(AF128="","Not reviewed",IF(AH128="","",IF(AH128&lt;TODAY(),"Overdue",IF(AH128-TODAY()&lt;=30,"Due soon","OK"))))))</f>
        <v/>
      </c>
    </row>
    <row r="129" customFormat="false" ht="15" hidden="false" customHeight="false" outlineLevel="0" collapsed="false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4" t="str">
        <f aca="false">IF(OR(L129="",T129=""),"",VALUE(MID(L129,2,1))+MATCH(T129,Lists!$F$2:$F$5,0)-1+IF(P129="Yes",2,0)+IF(U129="Yes",1,0)+IF(O129="Yes",1,0))</f>
        <v/>
      </c>
      <c r="W129" s="25" t="str">
        <f aca="false">IF(V129="","",IF(OR(V129&gt;='Start Here'!$C$31,AND(P129="Yes",VALUE(MID(L129,2,1))&gt;=3)),"High",IF(V129&gt;='Start Here'!$C$32,"Medium","Low")))</f>
        <v/>
      </c>
      <c r="X129" s="23"/>
      <c r="Y129" s="25" t="str">
        <f aca="false">IF(X129&lt;&gt;"",X129,W129)</f>
        <v/>
      </c>
      <c r="Z129" s="23"/>
      <c r="AA129" s="23"/>
      <c r="AB129" s="23"/>
      <c r="AC129" s="23"/>
      <c r="AD129" s="23"/>
      <c r="AE129" s="26"/>
      <c r="AF129" s="26"/>
      <c r="AG129" s="24" t="str">
        <f aca="false">IF(Y129="High",'Start Here'!$D$31,IF(Y129="Medium",'Start Here'!$D$32,IF(Y129="Low",'Start Here'!$D$33,"")))</f>
        <v/>
      </c>
      <c r="AH129" s="27" t="str">
        <f aca="false">IF(OR(AF129="",AG129=""),"",DATE(YEAR(AF129),MONTH(AF129)+AG129,DAY(AF129)))</f>
        <v/>
      </c>
      <c r="AI129" s="25" t="str">
        <f aca="true">IF(B129="","",IF(H129="Retired","Retired",IF(AF129="","Not reviewed",IF(AH129="","",IF(AH129&lt;TODAY(),"Overdue",IF(AH129-TODAY()&lt;=30,"Due soon","OK"))))))</f>
        <v/>
      </c>
    </row>
    <row r="130" customFormat="false" ht="15" hidden="false" customHeight="false" outlineLevel="0" collapsed="false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4" t="str">
        <f aca="false">IF(OR(L130="",T130=""),"",VALUE(MID(L130,2,1))+MATCH(T130,Lists!$F$2:$F$5,0)-1+IF(P130="Yes",2,0)+IF(U130="Yes",1,0)+IF(O130="Yes",1,0))</f>
        <v/>
      </c>
      <c r="W130" s="25" t="str">
        <f aca="false">IF(V130="","",IF(OR(V130&gt;='Start Here'!$C$31,AND(P130="Yes",VALUE(MID(L130,2,1))&gt;=3)),"High",IF(V130&gt;='Start Here'!$C$32,"Medium","Low")))</f>
        <v/>
      </c>
      <c r="X130" s="23"/>
      <c r="Y130" s="25" t="str">
        <f aca="false">IF(X130&lt;&gt;"",X130,W130)</f>
        <v/>
      </c>
      <c r="Z130" s="23"/>
      <c r="AA130" s="23"/>
      <c r="AB130" s="23"/>
      <c r="AC130" s="23"/>
      <c r="AD130" s="23"/>
      <c r="AE130" s="26"/>
      <c r="AF130" s="26"/>
      <c r="AG130" s="24" t="str">
        <f aca="false">IF(Y130="High",'Start Here'!$D$31,IF(Y130="Medium",'Start Here'!$D$32,IF(Y130="Low",'Start Here'!$D$33,"")))</f>
        <v/>
      </c>
      <c r="AH130" s="27" t="str">
        <f aca="false">IF(OR(AF130="",AG130=""),"",DATE(YEAR(AF130),MONTH(AF130)+AG130,DAY(AF130)))</f>
        <v/>
      </c>
      <c r="AI130" s="25" t="str">
        <f aca="true">IF(B130="","",IF(H130="Retired","Retired",IF(AF130="","Not reviewed",IF(AH130="","",IF(AH130&lt;TODAY(),"Overdue",IF(AH130-TODAY()&lt;=30,"Due soon","OK"))))))</f>
        <v/>
      </c>
    </row>
    <row r="131" customFormat="false" ht="15" hidden="false" customHeight="false" outlineLevel="0" collapsed="false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4" t="str">
        <f aca="false">IF(OR(L131="",T131=""),"",VALUE(MID(L131,2,1))+MATCH(T131,Lists!$F$2:$F$5,0)-1+IF(P131="Yes",2,0)+IF(U131="Yes",1,0)+IF(O131="Yes",1,0))</f>
        <v/>
      </c>
      <c r="W131" s="25" t="str">
        <f aca="false">IF(V131="","",IF(OR(V131&gt;='Start Here'!$C$31,AND(P131="Yes",VALUE(MID(L131,2,1))&gt;=3)),"High",IF(V131&gt;='Start Here'!$C$32,"Medium","Low")))</f>
        <v/>
      </c>
      <c r="X131" s="23"/>
      <c r="Y131" s="25" t="str">
        <f aca="false">IF(X131&lt;&gt;"",X131,W131)</f>
        <v/>
      </c>
      <c r="Z131" s="23"/>
      <c r="AA131" s="23"/>
      <c r="AB131" s="23"/>
      <c r="AC131" s="23"/>
      <c r="AD131" s="23"/>
      <c r="AE131" s="26"/>
      <c r="AF131" s="26"/>
      <c r="AG131" s="24" t="str">
        <f aca="false">IF(Y131="High",'Start Here'!$D$31,IF(Y131="Medium",'Start Here'!$D$32,IF(Y131="Low",'Start Here'!$D$33,"")))</f>
        <v/>
      </c>
      <c r="AH131" s="27" t="str">
        <f aca="false">IF(OR(AF131="",AG131=""),"",DATE(YEAR(AF131),MONTH(AF131)+AG131,DAY(AF131)))</f>
        <v/>
      </c>
      <c r="AI131" s="25" t="str">
        <f aca="true">IF(B131="","",IF(H131="Retired","Retired",IF(AF131="","Not reviewed",IF(AH131="","",IF(AH131&lt;TODAY(),"Overdue",IF(AH131-TODAY()&lt;=30,"Due soon","OK"))))))</f>
        <v/>
      </c>
    </row>
    <row r="132" customFormat="false" ht="15" hidden="false" customHeight="false" outlineLevel="0" collapsed="false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4" t="str">
        <f aca="false">IF(OR(L132="",T132=""),"",VALUE(MID(L132,2,1))+MATCH(T132,Lists!$F$2:$F$5,0)-1+IF(P132="Yes",2,0)+IF(U132="Yes",1,0)+IF(O132="Yes",1,0))</f>
        <v/>
      </c>
      <c r="W132" s="25" t="str">
        <f aca="false">IF(V132="","",IF(OR(V132&gt;='Start Here'!$C$31,AND(P132="Yes",VALUE(MID(L132,2,1))&gt;=3)),"High",IF(V132&gt;='Start Here'!$C$32,"Medium","Low")))</f>
        <v/>
      </c>
      <c r="X132" s="23"/>
      <c r="Y132" s="25" t="str">
        <f aca="false">IF(X132&lt;&gt;"",X132,W132)</f>
        <v/>
      </c>
      <c r="Z132" s="23"/>
      <c r="AA132" s="23"/>
      <c r="AB132" s="23"/>
      <c r="AC132" s="23"/>
      <c r="AD132" s="23"/>
      <c r="AE132" s="26"/>
      <c r="AF132" s="26"/>
      <c r="AG132" s="24" t="str">
        <f aca="false">IF(Y132="High",'Start Here'!$D$31,IF(Y132="Medium",'Start Here'!$D$32,IF(Y132="Low",'Start Here'!$D$33,"")))</f>
        <v/>
      </c>
      <c r="AH132" s="27" t="str">
        <f aca="false">IF(OR(AF132="",AG132=""),"",DATE(YEAR(AF132),MONTH(AF132)+AG132,DAY(AF132)))</f>
        <v/>
      </c>
      <c r="AI132" s="25" t="str">
        <f aca="true">IF(B132="","",IF(H132="Retired","Retired",IF(AF132="","Not reviewed",IF(AH132="","",IF(AH132&lt;TODAY(),"Overdue",IF(AH132-TODAY()&lt;=30,"Due soon","OK"))))))</f>
        <v/>
      </c>
    </row>
    <row r="133" customFormat="false" ht="15" hidden="false" customHeight="false" outlineLevel="0" collapsed="false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4" t="str">
        <f aca="false">IF(OR(L133="",T133=""),"",VALUE(MID(L133,2,1))+MATCH(T133,Lists!$F$2:$F$5,0)-1+IF(P133="Yes",2,0)+IF(U133="Yes",1,0)+IF(O133="Yes",1,0))</f>
        <v/>
      </c>
      <c r="W133" s="25" t="str">
        <f aca="false">IF(V133="","",IF(OR(V133&gt;='Start Here'!$C$31,AND(P133="Yes",VALUE(MID(L133,2,1))&gt;=3)),"High",IF(V133&gt;='Start Here'!$C$32,"Medium","Low")))</f>
        <v/>
      </c>
      <c r="X133" s="23"/>
      <c r="Y133" s="25" t="str">
        <f aca="false">IF(X133&lt;&gt;"",X133,W133)</f>
        <v/>
      </c>
      <c r="Z133" s="23"/>
      <c r="AA133" s="23"/>
      <c r="AB133" s="23"/>
      <c r="AC133" s="23"/>
      <c r="AD133" s="23"/>
      <c r="AE133" s="26"/>
      <c r="AF133" s="26"/>
      <c r="AG133" s="24" t="str">
        <f aca="false">IF(Y133="High",'Start Here'!$D$31,IF(Y133="Medium",'Start Here'!$D$32,IF(Y133="Low",'Start Here'!$D$33,"")))</f>
        <v/>
      </c>
      <c r="AH133" s="27" t="str">
        <f aca="false">IF(OR(AF133="",AG133=""),"",DATE(YEAR(AF133),MONTH(AF133)+AG133,DAY(AF133)))</f>
        <v/>
      </c>
      <c r="AI133" s="25" t="str">
        <f aca="true">IF(B133="","",IF(H133="Retired","Retired",IF(AF133="","Not reviewed",IF(AH133="","",IF(AH133&lt;TODAY(),"Overdue",IF(AH133-TODAY()&lt;=30,"Due soon","OK"))))))</f>
        <v/>
      </c>
    </row>
    <row r="134" customFormat="false" ht="15" hidden="false" customHeight="false" outlineLevel="0" collapsed="false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4" t="str">
        <f aca="false">IF(OR(L134="",T134=""),"",VALUE(MID(L134,2,1))+MATCH(T134,Lists!$F$2:$F$5,0)-1+IF(P134="Yes",2,0)+IF(U134="Yes",1,0)+IF(O134="Yes",1,0))</f>
        <v/>
      </c>
      <c r="W134" s="25" t="str">
        <f aca="false">IF(V134="","",IF(OR(V134&gt;='Start Here'!$C$31,AND(P134="Yes",VALUE(MID(L134,2,1))&gt;=3)),"High",IF(V134&gt;='Start Here'!$C$32,"Medium","Low")))</f>
        <v/>
      </c>
      <c r="X134" s="23"/>
      <c r="Y134" s="25" t="str">
        <f aca="false">IF(X134&lt;&gt;"",X134,W134)</f>
        <v/>
      </c>
      <c r="Z134" s="23"/>
      <c r="AA134" s="23"/>
      <c r="AB134" s="23"/>
      <c r="AC134" s="23"/>
      <c r="AD134" s="23"/>
      <c r="AE134" s="26"/>
      <c r="AF134" s="26"/>
      <c r="AG134" s="24" t="str">
        <f aca="false">IF(Y134="High",'Start Here'!$D$31,IF(Y134="Medium",'Start Here'!$D$32,IF(Y134="Low",'Start Here'!$D$33,"")))</f>
        <v/>
      </c>
      <c r="AH134" s="27" t="str">
        <f aca="false">IF(OR(AF134="",AG134=""),"",DATE(YEAR(AF134),MONTH(AF134)+AG134,DAY(AF134)))</f>
        <v/>
      </c>
      <c r="AI134" s="25" t="str">
        <f aca="true">IF(B134="","",IF(H134="Retired","Retired",IF(AF134="","Not reviewed",IF(AH134="","",IF(AH134&lt;TODAY(),"Overdue",IF(AH134-TODAY()&lt;=30,"Due soon","OK"))))))</f>
        <v/>
      </c>
    </row>
    <row r="135" customFormat="false" ht="15" hidden="false" customHeight="false" outlineLevel="0" collapsed="false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4" t="str">
        <f aca="false">IF(OR(L135="",T135=""),"",VALUE(MID(L135,2,1))+MATCH(T135,Lists!$F$2:$F$5,0)-1+IF(P135="Yes",2,0)+IF(U135="Yes",1,0)+IF(O135="Yes",1,0))</f>
        <v/>
      </c>
      <c r="W135" s="25" t="str">
        <f aca="false">IF(V135="","",IF(OR(V135&gt;='Start Here'!$C$31,AND(P135="Yes",VALUE(MID(L135,2,1))&gt;=3)),"High",IF(V135&gt;='Start Here'!$C$32,"Medium","Low")))</f>
        <v/>
      </c>
      <c r="X135" s="23"/>
      <c r="Y135" s="25" t="str">
        <f aca="false">IF(X135&lt;&gt;"",X135,W135)</f>
        <v/>
      </c>
      <c r="Z135" s="23"/>
      <c r="AA135" s="23"/>
      <c r="AB135" s="23"/>
      <c r="AC135" s="23"/>
      <c r="AD135" s="23"/>
      <c r="AE135" s="26"/>
      <c r="AF135" s="26"/>
      <c r="AG135" s="24" t="str">
        <f aca="false">IF(Y135="High",'Start Here'!$D$31,IF(Y135="Medium",'Start Here'!$D$32,IF(Y135="Low",'Start Here'!$D$33,"")))</f>
        <v/>
      </c>
      <c r="AH135" s="27" t="str">
        <f aca="false">IF(OR(AF135="",AG135=""),"",DATE(YEAR(AF135),MONTH(AF135)+AG135,DAY(AF135)))</f>
        <v/>
      </c>
      <c r="AI135" s="25" t="str">
        <f aca="true">IF(B135="","",IF(H135="Retired","Retired",IF(AF135="","Not reviewed",IF(AH135="","",IF(AH135&lt;TODAY(),"Overdue",IF(AH135-TODAY()&lt;=30,"Due soon","OK"))))))</f>
        <v/>
      </c>
    </row>
    <row r="136" customFormat="false" ht="15" hidden="false" customHeight="false" outlineLevel="0" collapsed="false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4" t="str">
        <f aca="false">IF(OR(L136="",T136=""),"",VALUE(MID(L136,2,1))+MATCH(T136,Lists!$F$2:$F$5,0)-1+IF(P136="Yes",2,0)+IF(U136="Yes",1,0)+IF(O136="Yes",1,0))</f>
        <v/>
      </c>
      <c r="W136" s="25" t="str">
        <f aca="false">IF(V136="","",IF(OR(V136&gt;='Start Here'!$C$31,AND(P136="Yes",VALUE(MID(L136,2,1))&gt;=3)),"High",IF(V136&gt;='Start Here'!$C$32,"Medium","Low")))</f>
        <v/>
      </c>
      <c r="X136" s="23"/>
      <c r="Y136" s="25" t="str">
        <f aca="false">IF(X136&lt;&gt;"",X136,W136)</f>
        <v/>
      </c>
      <c r="Z136" s="23"/>
      <c r="AA136" s="23"/>
      <c r="AB136" s="23"/>
      <c r="AC136" s="23"/>
      <c r="AD136" s="23"/>
      <c r="AE136" s="26"/>
      <c r="AF136" s="26"/>
      <c r="AG136" s="24" t="str">
        <f aca="false">IF(Y136="High",'Start Here'!$D$31,IF(Y136="Medium",'Start Here'!$D$32,IF(Y136="Low",'Start Here'!$D$33,"")))</f>
        <v/>
      </c>
      <c r="AH136" s="27" t="str">
        <f aca="false">IF(OR(AF136="",AG136=""),"",DATE(YEAR(AF136),MONTH(AF136)+AG136,DAY(AF136)))</f>
        <v/>
      </c>
      <c r="AI136" s="25" t="str">
        <f aca="true">IF(B136="","",IF(H136="Retired","Retired",IF(AF136="","Not reviewed",IF(AH136="","",IF(AH136&lt;TODAY(),"Overdue",IF(AH136-TODAY()&lt;=30,"Due soon","OK"))))))</f>
        <v/>
      </c>
    </row>
    <row r="137" customFormat="false" ht="15" hidden="false" customHeight="false" outlineLevel="0" collapsed="false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4" t="str">
        <f aca="false">IF(OR(L137="",T137=""),"",VALUE(MID(L137,2,1))+MATCH(T137,Lists!$F$2:$F$5,0)-1+IF(P137="Yes",2,0)+IF(U137="Yes",1,0)+IF(O137="Yes",1,0))</f>
        <v/>
      </c>
      <c r="W137" s="25" t="str">
        <f aca="false">IF(V137="","",IF(OR(V137&gt;='Start Here'!$C$31,AND(P137="Yes",VALUE(MID(L137,2,1))&gt;=3)),"High",IF(V137&gt;='Start Here'!$C$32,"Medium","Low")))</f>
        <v/>
      </c>
      <c r="X137" s="23"/>
      <c r="Y137" s="25" t="str">
        <f aca="false">IF(X137&lt;&gt;"",X137,W137)</f>
        <v/>
      </c>
      <c r="Z137" s="23"/>
      <c r="AA137" s="23"/>
      <c r="AB137" s="23"/>
      <c r="AC137" s="23"/>
      <c r="AD137" s="23"/>
      <c r="AE137" s="26"/>
      <c r="AF137" s="26"/>
      <c r="AG137" s="24" t="str">
        <f aca="false">IF(Y137="High",'Start Here'!$D$31,IF(Y137="Medium",'Start Here'!$D$32,IF(Y137="Low",'Start Here'!$D$33,"")))</f>
        <v/>
      </c>
      <c r="AH137" s="27" t="str">
        <f aca="false">IF(OR(AF137="",AG137=""),"",DATE(YEAR(AF137),MONTH(AF137)+AG137,DAY(AF137)))</f>
        <v/>
      </c>
      <c r="AI137" s="25" t="str">
        <f aca="true">IF(B137="","",IF(H137="Retired","Retired",IF(AF137="","Not reviewed",IF(AH137="","",IF(AH137&lt;TODAY(),"Overdue",IF(AH137-TODAY()&lt;=30,"Due soon","OK"))))))</f>
        <v/>
      </c>
    </row>
    <row r="138" customFormat="false" ht="15" hidden="false" customHeight="false" outlineLevel="0" collapsed="false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4" t="str">
        <f aca="false">IF(OR(L138="",T138=""),"",VALUE(MID(L138,2,1))+MATCH(T138,Lists!$F$2:$F$5,0)-1+IF(P138="Yes",2,0)+IF(U138="Yes",1,0)+IF(O138="Yes",1,0))</f>
        <v/>
      </c>
      <c r="W138" s="25" t="str">
        <f aca="false">IF(V138="","",IF(OR(V138&gt;='Start Here'!$C$31,AND(P138="Yes",VALUE(MID(L138,2,1))&gt;=3)),"High",IF(V138&gt;='Start Here'!$C$32,"Medium","Low")))</f>
        <v/>
      </c>
      <c r="X138" s="23"/>
      <c r="Y138" s="25" t="str">
        <f aca="false">IF(X138&lt;&gt;"",X138,W138)</f>
        <v/>
      </c>
      <c r="Z138" s="23"/>
      <c r="AA138" s="23"/>
      <c r="AB138" s="23"/>
      <c r="AC138" s="23"/>
      <c r="AD138" s="23"/>
      <c r="AE138" s="26"/>
      <c r="AF138" s="26"/>
      <c r="AG138" s="24" t="str">
        <f aca="false">IF(Y138="High",'Start Here'!$D$31,IF(Y138="Medium",'Start Here'!$D$32,IF(Y138="Low",'Start Here'!$D$33,"")))</f>
        <v/>
      </c>
      <c r="AH138" s="27" t="str">
        <f aca="false">IF(OR(AF138="",AG138=""),"",DATE(YEAR(AF138),MONTH(AF138)+AG138,DAY(AF138)))</f>
        <v/>
      </c>
      <c r="AI138" s="25" t="str">
        <f aca="true">IF(B138="","",IF(H138="Retired","Retired",IF(AF138="","Not reviewed",IF(AH138="","",IF(AH138&lt;TODAY(),"Overdue",IF(AH138-TODAY()&lt;=30,"Due soon","OK"))))))</f>
        <v/>
      </c>
    </row>
    <row r="139" customFormat="false" ht="15" hidden="false" customHeight="false" outlineLevel="0" collapsed="false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4" t="str">
        <f aca="false">IF(OR(L139="",T139=""),"",VALUE(MID(L139,2,1))+MATCH(T139,Lists!$F$2:$F$5,0)-1+IF(P139="Yes",2,0)+IF(U139="Yes",1,0)+IF(O139="Yes",1,0))</f>
        <v/>
      </c>
      <c r="W139" s="25" t="str">
        <f aca="false">IF(V139="","",IF(OR(V139&gt;='Start Here'!$C$31,AND(P139="Yes",VALUE(MID(L139,2,1))&gt;=3)),"High",IF(V139&gt;='Start Here'!$C$32,"Medium","Low")))</f>
        <v/>
      </c>
      <c r="X139" s="23"/>
      <c r="Y139" s="25" t="str">
        <f aca="false">IF(X139&lt;&gt;"",X139,W139)</f>
        <v/>
      </c>
      <c r="Z139" s="23"/>
      <c r="AA139" s="23"/>
      <c r="AB139" s="23"/>
      <c r="AC139" s="23"/>
      <c r="AD139" s="23"/>
      <c r="AE139" s="26"/>
      <c r="AF139" s="26"/>
      <c r="AG139" s="24" t="str">
        <f aca="false">IF(Y139="High",'Start Here'!$D$31,IF(Y139="Medium",'Start Here'!$D$32,IF(Y139="Low",'Start Here'!$D$33,"")))</f>
        <v/>
      </c>
      <c r="AH139" s="27" t="str">
        <f aca="false">IF(OR(AF139="",AG139=""),"",DATE(YEAR(AF139),MONTH(AF139)+AG139,DAY(AF139)))</f>
        <v/>
      </c>
      <c r="AI139" s="25" t="str">
        <f aca="true">IF(B139="","",IF(H139="Retired","Retired",IF(AF139="","Not reviewed",IF(AH139="","",IF(AH139&lt;TODAY(),"Overdue",IF(AH139-TODAY()&lt;=30,"Due soon","OK"))))))</f>
        <v/>
      </c>
    </row>
    <row r="140" customFormat="false" ht="15" hidden="false" customHeight="false" outlineLevel="0" collapsed="false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4" t="str">
        <f aca="false">IF(OR(L140="",T140=""),"",VALUE(MID(L140,2,1))+MATCH(T140,Lists!$F$2:$F$5,0)-1+IF(P140="Yes",2,0)+IF(U140="Yes",1,0)+IF(O140="Yes",1,0))</f>
        <v/>
      </c>
      <c r="W140" s="25" t="str">
        <f aca="false">IF(V140="","",IF(OR(V140&gt;='Start Here'!$C$31,AND(P140="Yes",VALUE(MID(L140,2,1))&gt;=3)),"High",IF(V140&gt;='Start Here'!$C$32,"Medium","Low")))</f>
        <v/>
      </c>
      <c r="X140" s="23"/>
      <c r="Y140" s="25" t="str">
        <f aca="false">IF(X140&lt;&gt;"",X140,W140)</f>
        <v/>
      </c>
      <c r="Z140" s="23"/>
      <c r="AA140" s="23"/>
      <c r="AB140" s="23"/>
      <c r="AC140" s="23"/>
      <c r="AD140" s="23"/>
      <c r="AE140" s="26"/>
      <c r="AF140" s="26"/>
      <c r="AG140" s="24" t="str">
        <f aca="false">IF(Y140="High",'Start Here'!$D$31,IF(Y140="Medium",'Start Here'!$D$32,IF(Y140="Low",'Start Here'!$D$33,"")))</f>
        <v/>
      </c>
      <c r="AH140" s="27" t="str">
        <f aca="false">IF(OR(AF140="",AG140=""),"",DATE(YEAR(AF140),MONTH(AF140)+AG140,DAY(AF140)))</f>
        <v/>
      </c>
      <c r="AI140" s="25" t="str">
        <f aca="true">IF(B140="","",IF(H140="Retired","Retired",IF(AF140="","Not reviewed",IF(AH140="","",IF(AH140&lt;TODAY(),"Overdue",IF(AH140-TODAY()&lt;=30,"Due soon","OK"))))))</f>
        <v/>
      </c>
    </row>
    <row r="141" customFormat="false" ht="15" hidden="false" customHeight="false" outlineLevel="0" collapsed="false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4" t="str">
        <f aca="false">IF(OR(L141="",T141=""),"",VALUE(MID(L141,2,1))+MATCH(T141,Lists!$F$2:$F$5,0)-1+IF(P141="Yes",2,0)+IF(U141="Yes",1,0)+IF(O141="Yes",1,0))</f>
        <v/>
      </c>
      <c r="W141" s="25" t="str">
        <f aca="false">IF(V141="","",IF(OR(V141&gt;='Start Here'!$C$31,AND(P141="Yes",VALUE(MID(L141,2,1))&gt;=3)),"High",IF(V141&gt;='Start Here'!$C$32,"Medium","Low")))</f>
        <v/>
      </c>
      <c r="X141" s="23"/>
      <c r="Y141" s="25" t="str">
        <f aca="false">IF(X141&lt;&gt;"",X141,W141)</f>
        <v/>
      </c>
      <c r="Z141" s="23"/>
      <c r="AA141" s="23"/>
      <c r="AB141" s="23"/>
      <c r="AC141" s="23"/>
      <c r="AD141" s="23"/>
      <c r="AE141" s="26"/>
      <c r="AF141" s="26"/>
      <c r="AG141" s="24" t="str">
        <f aca="false">IF(Y141="High",'Start Here'!$D$31,IF(Y141="Medium",'Start Here'!$D$32,IF(Y141="Low",'Start Here'!$D$33,"")))</f>
        <v/>
      </c>
      <c r="AH141" s="27" t="str">
        <f aca="false">IF(OR(AF141="",AG141=""),"",DATE(YEAR(AF141),MONTH(AF141)+AG141,DAY(AF141)))</f>
        <v/>
      </c>
      <c r="AI141" s="25" t="str">
        <f aca="true">IF(B141="","",IF(H141="Retired","Retired",IF(AF141="","Not reviewed",IF(AH141="","",IF(AH141&lt;TODAY(),"Overdue",IF(AH141-TODAY()&lt;=30,"Due soon","OK"))))))</f>
        <v/>
      </c>
    </row>
    <row r="142" customFormat="false" ht="15" hidden="false" customHeight="false" outlineLevel="0" collapsed="false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4" t="str">
        <f aca="false">IF(OR(L142="",T142=""),"",VALUE(MID(L142,2,1))+MATCH(T142,Lists!$F$2:$F$5,0)-1+IF(P142="Yes",2,0)+IF(U142="Yes",1,0)+IF(O142="Yes",1,0))</f>
        <v/>
      </c>
      <c r="W142" s="25" t="str">
        <f aca="false">IF(V142="","",IF(OR(V142&gt;='Start Here'!$C$31,AND(P142="Yes",VALUE(MID(L142,2,1))&gt;=3)),"High",IF(V142&gt;='Start Here'!$C$32,"Medium","Low")))</f>
        <v/>
      </c>
      <c r="X142" s="23"/>
      <c r="Y142" s="25" t="str">
        <f aca="false">IF(X142&lt;&gt;"",X142,W142)</f>
        <v/>
      </c>
      <c r="Z142" s="23"/>
      <c r="AA142" s="23"/>
      <c r="AB142" s="23"/>
      <c r="AC142" s="23"/>
      <c r="AD142" s="23"/>
      <c r="AE142" s="26"/>
      <c r="AF142" s="26"/>
      <c r="AG142" s="24" t="str">
        <f aca="false">IF(Y142="High",'Start Here'!$D$31,IF(Y142="Medium",'Start Here'!$D$32,IF(Y142="Low",'Start Here'!$D$33,"")))</f>
        <v/>
      </c>
      <c r="AH142" s="27" t="str">
        <f aca="false">IF(OR(AF142="",AG142=""),"",DATE(YEAR(AF142),MONTH(AF142)+AG142,DAY(AF142)))</f>
        <v/>
      </c>
      <c r="AI142" s="25" t="str">
        <f aca="true">IF(B142="","",IF(H142="Retired","Retired",IF(AF142="","Not reviewed",IF(AH142="","",IF(AH142&lt;TODAY(),"Overdue",IF(AH142-TODAY()&lt;=30,"Due soon","OK"))))))</f>
        <v/>
      </c>
    </row>
    <row r="143" customFormat="false" ht="15" hidden="false" customHeight="false" outlineLevel="0" collapsed="false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4" t="str">
        <f aca="false">IF(OR(L143="",T143=""),"",VALUE(MID(L143,2,1))+MATCH(T143,Lists!$F$2:$F$5,0)-1+IF(P143="Yes",2,0)+IF(U143="Yes",1,0)+IF(O143="Yes",1,0))</f>
        <v/>
      </c>
      <c r="W143" s="25" t="str">
        <f aca="false">IF(V143="","",IF(OR(V143&gt;='Start Here'!$C$31,AND(P143="Yes",VALUE(MID(L143,2,1))&gt;=3)),"High",IF(V143&gt;='Start Here'!$C$32,"Medium","Low")))</f>
        <v/>
      </c>
      <c r="X143" s="23"/>
      <c r="Y143" s="25" t="str">
        <f aca="false">IF(X143&lt;&gt;"",X143,W143)</f>
        <v/>
      </c>
      <c r="Z143" s="23"/>
      <c r="AA143" s="23"/>
      <c r="AB143" s="23"/>
      <c r="AC143" s="23"/>
      <c r="AD143" s="23"/>
      <c r="AE143" s="26"/>
      <c r="AF143" s="26"/>
      <c r="AG143" s="24" t="str">
        <f aca="false">IF(Y143="High",'Start Here'!$D$31,IF(Y143="Medium",'Start Here'!$D$32,IF(Y143="Low",'Start Here'!$D$33,"")))</f>
        <v/>
      </c>
      <c r="AH143" s="27" t="str">
        <f aca="false">IF(OR(AF143="",AG143=""),"",DATE(YEAR(AF143),MONTH(AF143)+AG143,DAY(AF143)))</f>
        <v/>
      </c>
      <c r="AI143" s="25" t="str">
        <f aca="true">IF(B143="","",IF(H143="Retired","Retired",IF(AF143="","Not reviewed",IF(AH143="","",IF(AH143&lt;TODAY(),"Overdue",IF(AH143-TODAY()&lt;=30,"Due soon","OK"))))))</f>
        <v/>
      </c>
    </row>
    <row r="144" customFormat="false" ht="15" hidden="false" customHeight="false" outlineLevel="0" collapsed="false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4" t="str">
        <f aca="false">IF(OR(L144="",T144=""),"",VALUE(MID(L144,2,1))+MATCH(T144,Lists!$F$2:$F$5,0)-1+IF(P144="Yes",2,0)+IF(U144="Yes",1,0)+IF(O144="Yes",1,0))</f>
        <v/>
      </c>
      <c r="W144" s="25" t="str">
        <f aca="false">IF(V144="","",IF(OR(V144&gt;='Start Here'!$C$31,AND(P144="Yes",VALUE(MID(L144,2,1))&gt;=3)),"High",IF(V144&gt;='Start Here'!$C$32,"Medium","Low")))</f>
        <v/>
      </c>
      <c r="X144" s="23"/>
      <c r="Y144" s="25" t="str">
        <f aca="false">IF(X144&lt;&gt;"",X144,W144)</f>
        <v/>
      </c>
      <c r="Z144" s="23"/>
      <c r="AA144" s="23"/>
      <c r="AB144" s="23"/>
      <c r="AC144" s="23"/>
      <c r="AD144" s="23"/>
      <c r="AE144" s="26"/>
      <c r="AF144" s="26"/>
      <c r="AG144" s="24" t="str">
        <f aca="false">IF(Y144="High",'Start Here'!$D$31,IF(Y144="Medium",'Start Here'!$D$32,IF(Y144="Low",'Start Here'!$D$33,"")))</f>
        <v/>
      </c>
      <c r="AH144" s="27" t="str">
        <f aca="false">IF(OR(AF144="",AG144=""),"",DATE(YEAR(AF144),MONTH(AF144)+AG144,DAY(AF144)))</f>
        <v/>
      </c>
      <c r="AI144" s="25" t="str">
        <f aca="true">IF(B144="","",IF(H144="Retired","Retired",IF(AF144="","Not reviewed",IF(AH144="","",IF(AH144&lt;TODAY(),"Overdue",IF(AH144-TODAY()&lt;=30,"Due soon","OK"))))))</f>
        <v/>
      </c>
    </row>
    <row r="145" customFormat="false" ht="15" hidden="false" customHeight="false" outlineLevel="0" collapsed="false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4" t="str">
        <f aca="false">IF(OR(L145="",T145=""),"",VALUE(MID(L145,2,1))+MATCH(T145,Lists!$F$2:$F$5,0)-1+IF(P145="Yes",2,0)+IF(U145="Yes",1,0)+IF(O145="Yes",1,0))</f>
        <v/>
      </c>
      <c r="W145" s="25" t="str">
        <f aca="false">IF(V145="","",IF(OR(V145&gt;='Start Here'!$C$31,AND(P145="Yes",VALUE(MID(L145,2,1))&gt;=3)),"High",IF(V145&gt;='Start Here'!$C$32,"Medium","Low")))</f>
        <v/>
      </c>
      <c r="X145" s="23"/>
      <c r="Y145" s="25" t="str">
        <f aca="false">IF(X145&lt;&gt;"",X145,W145)</f>
        <v/>
      </c>
      <c r="Z145" s="23"/>
      <c r="AA145" s="23"/>
      <c r="AB145" s="23"/>
      <c r="AC145" s="23"/>
      <c r="AD145" s="23"/>
      <c r="AE145" s="26"/>
      <c r="AF145" s="26"/>
      <c r="AG145" s="24" t="str">
        <f aca="false">IF(Y145="High",'Start Here'!$D$31,IF(Y145="Medium",'Start Here'!$D$32,IF(Y145="Low",'Start Here'!$D$33,"")))</f>
        <v/>
      </c>
      <c r="AH145" s="27" t="str">
        <f aca="false">IF(OR(AF145="",AG145=""),"",DATE(YEAR(AF145),MONTH(AF145)+AG145,DAY(AF145)))</f>
        <v/>
      </c>
      <c r="AI145" s="25" t="str">
        <f aca="true">IF(B145="","",IF(H145="Retired","Retired",IF(AF145="","Not reviewed",IF(AH145="","",IF(AH145&lt;TODAY(),"Overdue",IF(AH145-TODAY()&lt;=30,"Due soon","OK"))))))</f>
        <v/>
      </c>
    </row>
    <row r="146" customFormat="false" ht="15" hidden="false" customHeight="false" outlineLevel="0" collapsed="false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4" t="str">
        <f aca="false">IF(OR(L146="",T146=""),"",VALUE(MID(L146,2,1))+MATCH(T146,Lists!$F$2:$F$5,0)-1+IF(P146="Yes",2,0)+IF(U146="Yes",1,0)+IF(O146="Yes",1,0))</f>
        <v/>
      </c>
      <c r="W146" s="25" t="str">
        <f aca="false">IF(V146="","",IF(OR(V146&gt;='Start Here'!$C$31,AND(P146="Yes",VALUE(MID(L146,2,1))&gt;=3)),"High",IF(V146&gt;='Start Here'!$C$32,"Medium","Low")))</f>
        <v/>
      </c>
      <c r="X146" s="23"/>
      <c r="Y146" s="25" t="str">
        <f aca="false">IF(X146&lt;&gt;"",X146,W146)</f>
        <v/>
      </c>
      <c r="Z146" s="23"/>
      <c r="AA146" s="23"/>
      <c r="AB146" s="23"/>
      <c r="AC146" s="23"/>
      <c r="AD146" s="23"/>
      <c r="AE146" s="26"/>
      <c r="AF146" s="26"/>
      <c r="AG146" s="24" t="str">
        <f aca="false">IF(Y146="High",'Start Here'!$D$31,IF(Y146="Medium",'Start Here'!$D$32,IF(Y146="Low",'Start Here'!$D$33,"")))</f>
        <v/>
      </c>
      <c r="AH146" s="27" t="str">
        <f aca="false">IF(OR(AF146="",AG146=""),"",DATE(YEAR(AF146),MONTH(AF146)+AG146,DAY(AF146)))</f>
        <v/>
      </c>
      <c r="AI146" s="25" t="str">
        <f aca="true">IF(B146="","",IF(H146="Retired","Retired",IF(AF146="","Not reviewed",IF(AH146="","",IF(AH146&lt;TODAY(),"Overdue",IF(AH146-TODAY()&lt;=30,"Due soon","OK"))))))</f>
        <v/>
      </c>
    </row>
    <row r="147" customFormat="false" ht="15" hidden="false" customHeight="false" outlineLevel="0" collapsed="false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4" t="str">
        <f aca="false">IF(OR(L147="",T147=""),"",VALUE(MID(L147,2,1))+MATCH(T147,Lists!$F$2:$F$5,0)-1+IF(P147="Yes",2,0)+IF(U147="Yes",1,0)+IF(O147="Yes",1,0))</f>
        <v/>
      </c>
      <c r="W147" s="25" t="str">
        <f aca="false">IF(V147="","",IF(OR(V147&gt;='Start Here'!$C$31,AND(P147="Yes",VALUE(MID(L147,2,1))&gt;=3)),"High",IF(V147&gt;='Start Here'!$C$32,"Medium","Low")))</f>
        <v/>
      </c>
      <c r="X147" s="23"/>
      <c r="Y147" s="25" t="str">
        <f aca="false">IF(X147&lt;&gt;"",X147,W147)</f>
        <v/>
      </c>
      <c r="Z147" s="23"/>
      <c r="AA147" s="23"/>
      <c r="AB147" s="23"/>
      <c r="AC147" s="23"/>
      <c r="AD147" s="23"/>
      <c r="AE147" s="26"/>
      <c r="AF147" s="26"/>
      <c r="AG147" s="24" t="str">
        <f aca="false">IF(Y147="High",'Start Here'!$D$31,IF(Y147="Medium",'Start Here'!$D$32,IF(Y147="Low",'Start Here'!$D$33,"")))</f>
        <v/>
      </c>
      <c r="AH147" s="27" t="str">
        <f aca="false">IF(OR(AF147="",AG147=""),"",DATE(YEAR(AF147),MONTH(AF147)+AG147,DAY(AF147)))</f>
        <v/>
      </c>
      <c r="AI147" s="25" t="str">
        <f aca="true">IF(B147="","",IF(H147="Retired","Retired",IF(AF147="","Not reviewed",IF(AH147="","",IF(AH147&lt;TODAY(),"Overdue",IF(AH147-TODAY()&lt;=30,"Due soon","OK"))))))</f>
        <v/>
      </c>
    </row>
    <row r="148" customFormat="false" ht="15" hidden="false" customHeight="false" outlineLevel="0" collapsed="false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4" t="str">
        <f aca="false">IF(OR(L148="",T148=""),"",VALUE(MID(L148,2,1))+MATCH(T148,Lists!$F$2:$F$5,0)-1+IF(P148="Yes",2,0)+IF(U148="Yes",1,0)+IF(O148="Yes",1,0))</f>
        <v/>
      </c>
      <c r="W148" s="25" t="str">
        <f aca="false">IF(V148="","",IF(OR(V148&gt;='Start Here'!$C$31,AND(P148="Yes",VALUE(MID(L148,2,1))&gt;=3)),"High",IF(V148&gt;='Start Here'!$C$32,"Medium","Low")))</f>
        <v/>
      </c>
      <c r="X148" s="23"/>
      <c r="Y148" s="25" t="str">
        <f aca="false">IF(X148&lt;&gt;"",X148,W148)</f>
        <v/>
      </c>
      <c r="Z148" s="23"/>
      <c r="AA148" s="23"/>
      <c r="AB148" s="23"/>
      <c r="AC148" s="23"/>
      <c r="AD148" s="23"/>
      <c r="AE148" s="26"/>
      <c r="AF148" s="26"/>
      <c r="AG148" s="24" t="str">
        <f aca="false">IF(Y148="High",'Start Here'!$D$31,IF(Y148="Medium",'Start Here'!$D$32,IF(Y148="Low",'Start Here'!$D$33,"")))</f>
        <v/>
      </c>
      <c r="AH148" s="27" t="str">
        <f aca="false">IF(OR(AF148="",AG148=""),"",DATE(YEAR(AF148),MONTH(AF148)+AG148,DAY(AF148)))</f>
        <v/>
      </c>
      <c r="AI148" s="25" t="str">
        <f aca="true">IF(B148="","",IF(H148="Retired","Retired",IF(AF148="","Not reviewed",IF(AH148="","",IF(AH148&lt;TODAY(),"Overdue",IF(AH148-TODAY()&lt;=30,"Due soon","OK"))))))</f>
        <v/>
      </c>
    </row>
    <row r="149" customFormat="false" ht="15" hidden="false" customHeight="false" outlineLevel="0" collapsed="false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4" t="str">
        <f aca="false">IF(OR(L149="",T149=""),"",VALUE(MID(L149,2,1))+MATCH(T149,Lists!$F$2:$F$5,0)-1+IF(P149="Yes",2,0)+IF(U149="Yes",1,0)+IF(O149="Yes",1,0))</f>
        <v/>
      </c>
      <c r="W149" s="25" t="str">
        <f aca="false">IF(V149="","",IF(OR(V149&gt;='Start Here'!$C$31,AND(P149="Yes",VALUE(MID(L149,2,1))&gt;=3)),"High",IF(V149&gt;='Start Here'!$C$32,"Medium","Low")))</f>
        <v/>
      </c>
      <c r="X149" s="23"/>
      <c r="Y149" s="25" t="str">
        <f aca="false">IF(X149&lt;&gt;"",X149,W149)</f>
        <v/>
      </c>
      <c r="Z149" s="23"/>
      <c r="AA149" s="23"/>
      <c r="AB149" s="23"/>
      <c r="AC149" s="23"/>
      <c r="AD149" s="23"/>
      <c r="AE149" s="26"/>
      <c r="AF149" s="26"/>
      <c r="AG149" s="24" t="str">
        <f aca="false">IF(Y149="High",'Start Here'!$D$31,IF(Y149="Medium",'Start Here'!$D$32,IF(Y149="Low",'Start Here'!$D$33,"")))</f>
        <v/>
      </c>
      <c r="AH149" s="27" t="str">
        <f aca="false">IF(OR(AF149="",AG149=""),"",DATE(YEAR(AF149),MONTH(AF149)+AG149,DAY(AF149)))</f>
        <v/>
      </c>
      <c r="AI149" s="25" t="str">
        <f aca="true">IF(B149="","",IF(H149="Retired","Retired",IF(AF149="","Not reviewed",IF(AH149="","",IF(AH149&lt;TODAY(),"Overdue",IF(AH149-TODAY()&lt;=30,"Due soon","OK"))))))</f>
        <v/>
      </c>
    </row>
    <row r="150" customFormat="false" ht="15" hidden="false" customHeight="false" outlineLevel="0" collapsed="false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4" t="str">
        <f aca="false">IF(OR(L150="",T150=""),"",VALUE(MID(L150,2,1))+MATCH(T150,Lists!$F$2:$F$5,0)-1+IF(P150="Yes",2,0)+IF(U150="Yes",1,0)+IF(O150="Yes",1,0))</f>
        <v/>
      </c>
      <c r="W150" s="25" t="str">
        <f aca="false">IF(V150="","",IF(OR(V150&gt;='Start Here'!$C$31,AND(P150="Yes",VALUE(MID(L150,2,1))&gt;=3)),"High",IF(V150&gt;='Start Here'!$C$32,"Medium","Low")))</f>
        <v/>
      </c>
      <c r="X150" s="23"/>
      <c r="Y150" s="25" t="str">
        <f aca="false">IF(X150&lt;&gt;"",X150,W150)</f>
        <v/>
      </c>
      <c r="Z150" s="23"/>
      <c r="AA150" s="23"/>
      <c r="AB150" s="23"/>
      <c r="AC150" s="23"/>
      <c r="AD150" s="23"/>
      <c r="AE150" s="26"/>
      <c r="AF150" s="26"/>
      <c r="AG150" s="24" t="str">
        <f aca="false">IF(Y150="High",'Start Here'!$D$31,IF(Y150="Medium",'Start Here'!$D$32,IF(Y150="Low",'Start Here'!$D$33,"")))</f>
        <v/>
      </c>
      <c r="AH150" s="27" t="str">
        <f aca="false">IF(OR(AF150="",AG150=""),"",DATE(YEAR(AF150),MONTH(AF150)+AG150,DAY(AF150)))</f>
        <v/>
      </c>
      <c r="AI150" s="25" t="str">
        <f aca="true">IF(B150="","",IF(H150="Retired","Retired",IF(AF150="","Not reviewed",IF(AH150="","",IF(AH150&lt;TODAY(),"Overdue",IF(AH150-TODAY()&lt;=30,"Due soon","OK"))))))</f>
        <v/>
      </c>
    </row>
    <row r="151" customFormat="false" ht="15" hidden="false" customHeight="false" outlineLevel="0" collapsed="false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4" t="str">
        <f aca="false">IF(OR(L151="",T151=""),"",VALUE(MID(L151,2,1))+MATCH(T151,Lists!$F$2:$F$5,0)-1+IF(P151="Yes",2,0)+IF(U151="Yes",1,0)+IF(O151="Yes",1,0))</f>
        <v/>
      </c>
      <c r="W151" s="25" t="str">
        <f aca="false">IF(V151="","",IF(OR(V151&gt;='Start Here'!$C$31,AND(P151="Yes",VALUE(MID(L151,2,1))&gt;=3)),"High",IF(V151&gt;='Start Here'!$C$32,"Medium","Low")))</f>
        <v/>
      </c>
      <c r="X151" s="23"/>
      <c r="Y151" s="25" t="str">
        <f aca="false">IF(X151&lt;&gt;"",X151,W151)</f>
        <v/>
      </c>
      <c r="Z151" s="23"/>
      <c r="AA151" s="23"/>
      <c r="AB151" s="23"/>
      <c r="AC151" s="23"/>
      <c r="AD151" s="23"/>
      <c r="AE151" s="26"/>
      <c r="AF151" s="26"/>
      <c r="AG151" s="24" t="str">
        <f aca="false">IF(Y151="High",'Start Here'!$D$31,IF(Y151="Medium",'Start Here'!$D$32,IF(Y151="Low",'Start Here'!$D$33,"")))</f>
        <v/>
      </c>
      <c r="AH151" s="27" t="str">
        <f aca="false">IF(OR(AF151="",AG151=""),"",DATE(YEAR(AF151),MONTH(AF151)+AG151,DAY(AF151)))</f>
        <v/>
      </c>
      <c r="AI151" s="25" t="str">
        <f aca="true">IF(B151="","",IF(H151="Retired","Retired",IF(AF151="","Not reviewed",IF(AH151="","",IF(AH151&lt;TODAY(),"Overdue",IF(AH151-TODAY()&lt;=30,"Due soon","OK"))))))</f>
        <v/>
      </c>
    </row>
    <row r="152" customFormat="false" ht="15" hidden="false" customHeight="false" outlineLevel="0" collapsed="false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4" t="str">
        <f aca="false">IF(OR(L152="",T152=""),"",VALUE(MID(L152,2,1))+MATCH(T152,Lists!$F$2:$F$5,0)-1+IF(P152="Yes",2,0)+IF(U152="Yes",1,0)+IF(O152="Yes",1,0))</f>
        <v/>
      </c>
      <c r="W152" s="25" t="str">
        <f aca="false">IF(V152="","",IF(OR(V152&gt;='Start Here'!$C$31,AND(P152="Yes",VALUE(MID(L152,2,1))&gt;=3)),"High",IF(V152&gt;='Start Here'!$C$32,"Medium","Low")))</f>
        <v/>
      </c>
      <c r="X152" s="23"/>
      <c r="Y152" s="25" t="str">
        <f aca="false">IF(X152&lt;&gt;"",X152,W152)</f>
        <v/>
      </c>
      <c r="Z152" s="23"/>
      <c r="AA152" s="23"/>
      <c r="AB152" s="23"/>
      <c r="AC152" s="23"/>
      <c r="AD152" s="23"/>
      <c r="AE152" s="26"/>
      <c r="AF152" s="26"/>
      <c r="AG152" s="24" t="str">
        <f aca="false">IF(Y152="High",'Start Here'!$D$31,IF(Y152="Medium",'Start Here'!$D$32,IF(Y152="Low",'Start Here'!$D$33,"")))</f>
        <v/>
      </c>
      <c r="AH152" s="27" t="str">
        <f aca="false">IF(OR(AF152="",AG152=""),"",DATE(YEAR(AF152),MONTH(AF152)+AG152,DAY(AF152)))</f>
        <v/>
      </c>
      <c r="AI152" s="25" t="str">
        <f aca="true">IF(B152="","",IF(H152="Retired","Retired",IF(AF152="","Not reviewed",IF(AH152="","",IF(AH152&lt;TODAY(),"Overdue",IF(AH152-TODAY()&lt;=30,"Due soon","OK"))))))</f>
        <v/>
      </c>
    </row>
    <row r="153" customFormat="false" ht="15" hidden="false" customHeight="false" outlineLevel="0" collapsed="false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4" t="str">
        <f aca="false">IF(OR(L153="",T153=""),"",VALUE(MID(L153,2,1))+MATCH(T153,Lists!$F$2:$F$5,0)-1+IF(P153="Yes",2,0)+IF(U153="Yes",1,0)+IF(O153="Yes",1,0))</f>
        <v/>
      </c>
      <c r="W153" s="25" t="str">
        <f aca="false">IF(V153="","",IF(OR(V153&gt;='Start Here'!$C$31,AND(P153="Yes",VALUE(MID(L153,2,1))&gt;=3)),"High",IF(V153&gt;='Start Here'!$C$32,"Medium","Low")))</f>
        <v/>
      </c>
      <c r="X153" s="23"/>
      <c r="Y153" s="25" t="str">
        <f aca="false">IF(X153&lt;&gt;"",X153,W153)</f>
        <v/>
      </c>
      <c r="Z153" s="23"/>
      <c r="AA153" s="23"/>
      <c r="AB153" s="23"/>
      <c r="AC153" s="23"/>
      <c r="AD153" s="23"/>
      <c r="AE153" s="26"/>
      <c r="AF153" s="26"/>
      <c r="AG153" s="24" t="str">
        <f aca="false">IF(Y153="High",'Start Here'!$D$31,IF(Y153="Medium",'Start Here'!$D$32,IF(Y153="Low",'Start Here'!$D$33,"")))</f>
        <v/>
      </c>
      <c r="AH153" s="27" t="str">
        <f aca="false">IF(OR(AF153="",AG153=""),"",DATE(YEAR(AF153),MONTH(AF153)+AG153,DAY(AF153)))</f>
        <v/>
      </c>
      <c r="AI153" s="25" t="str">
        <f aca="true">IF(B153="","",IF(H153="Retired","Retired",IF(AF153="","Not reviewed",IF(AH153="","",IF(AH153&lt;TODAY(),"Overdue",IF(AH153-TODAY()&lt;=30,"Due soon","OK"))))))</f>
        <v/>
      </c>
    </row>
    <row r="154" customFormat="false" ht="15" hidden="false" customHeight="false" outlineLevel="0" collapsed="false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4" t="str">
        <f aca="false">IF(OR(L154="",T154=""),"",VALUE(MID(L154,2,1))+MATCH(T154,Lists!$F$2:$F$5,0)-1+IF(P154="Yes",2,0)+IF(U154="Yes",1,0)+IF(O154="Yes",1,0))</f>
        <v/>
      </c>
      <c r="W154" s="25" t="str">
        <f aca="false">IF(V154="","",IF(OR(V154&gt;='Start Here'!$C$31,AND(P154="Yes",VALUE(MID(L154,2,1))&gt;=3)),"High",IF(V154&gt;='Start Here'!$C$32,"Medium","Low")))</f>
        <v/>
      </c>
      <c r="X154" s="23"/>
      <c r="Y154" s="25" t="str">
        <f aca="false">IF(X154&lt;&gt;"",X154,W154)</f>
        <v/>
      </c>
      <c r="Z154" s="23"/>
      <c r="AA154" s="23"/>
      <c r="AB154" s="23"/>
      <c r="AC154" s="23"/>
      <c r="AD154" s="23"/>
      <c r="AE154" s="26"/>
      <c r="AF154" s="26"/>
      <c r="AG154" s="24" t="str">
        <f aca="false">IF(Y154="High",'Start Here'!$D$31,IF(Y154="Medium",'Start Here'!$D$32,IF(Y154="Low",'Start Here'!$D$33,"")))</f>
        <v/>
      </c>
      <c r="AH154" s="27" t="str">
        <f aca="false">IF(OR(AF154="",AG154=""),"",DATE(YEAR(AF154),MONTH(AF154)+AG154,DAY(AF154)))</f>
        <v/>
      </c>
      <c r="AI154" s="25" t="str">
        <f aca="true">IF(B154="","",IF(H154="Retired","Retired",IF(AF154="","Not reviewed",IF(AH154="","",IF(AH154&lt;TODAY(),"Overdue",IF(AH154-TODAY()&lt;=30,"Due soon","OK"))))))</f>
        <v/>
      </c>
    </row>
    <row r="155" customFormat="false" ht="15" hidden="false" customHeight="false" outlineLevel="0" collapsed="false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4" t="str">
        <f aca="false">IF(OR(L155="",T155=""),"",VALUE(MID(L155,2,1))+MATCH(T155,Lists!$F$2:$F$5,0)-1+IF(P155="Yes",2,0)+IF(U155="Yes",1,0)+IF(O155="Yes",1,0))</f>
        <v/>
      </c>
      <c r="W155" s="25" t="str">
        <f aca="false">IF(V155="","",IF(OR(V155&gt;='Start Here'!$C$31,AND(P155="Yes",VALUE(MID(L155,2,1))&gt;=3)),"High",IF(V155&gt;='Start Here'!$C$32,"Medium","Low")))</f>
        <v/>
      </c>
      <c r="X155" s="23"/>
      <c r="Y155" s="25" t="str">
        <f aca="false">IF(X155&lt;&gt;"",X155,W155)</f>
        <v/>
      </c>
      <c r="Z155" s="23"/>
      <c r="AA155" s="23"/>
      <c r="AB155" s="23"/>
      <c r="AC155" s="23"/>
      <c r="AD155" s="23"/>
      <c r="AE155" s="26"/>
      <c r="AF155" s="26"/>
      <c r="AG155" s="24" t="str">
        <f aca="false">IF(Y155="High",'Start Here'!$D$31,IF(Y155="Medium",'Start Here'!$D$32,IF(Y155="Low",'Start Here'!$D$33,"")))</f>
        <v/>
      </c>
      <c r="AH155" s="27" t="str">
        <f aca="false">IF(OR(AF155="",AG155=""),"",DATE(YEAR(AF155),MONTH(AF155)+AG155,DAY(AF155)))</f>
        <v/>
      </c>
      <c r="AI155" s="25" t="str">
        <f aca="true">IF(B155="","",IF(H155="Retired","Retired",IF(AF155="","Not reviewed",IF(AH155="","",IF(AH155&lt;TODAY(),"Overdue",IF(AH155-TODAY()&lt;=30,"Due soon","OK"))))))</f>
        <v/>
      </c>
    </row>
    <row r="156" customFormat="false" ht="15" hidden="false" customHeight="false" outlineLevel="0" collapsed="false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4" t="str">
        <f aca="false">IF(OR(L156="",T156=""),"",VALUE(MID(L156,2,1))+MATCH(T156,Lists!$F$2:$F$5,0)-1+IF(P156="Yes",2,0)+IF(U156="Yes",1,0)+IF(O156="Yes",1,0))</f>
        <v/>
      </c>
      <c r="W156" s="25" t="str">
        <f aca="false">IF(V156="","",IF(OR(V156&gt;='Start Here'!$C$31,AND(P156="Yes",VALUE(MID(L156,2,1))&gt;=3)),"High",IF(V156&gt;='Start Here'!$C$32,"Medium","Low")))</f>
        <v/>
      </c>
      <c r="X156" s="23"/>
      <c r="Y156" s="25" t="str">
        <f aca="false">IF(X156&lt;&gt;"",X156,W156)</f>
        <v/>
      </c>
      <c r="Z156" s="23"/>
      <c r="AA156" s="23"/>
      <c r="AB156" s="23"/>
      <c r="AC156" s="23"/>
      <c r="AD156" s="23"/>
      <c r="AE156" s="26"/>
      <c r="AF156" s="26"/>
      <c r="AG156" s="24" t="str">
        <f aca="false">IF(Y156="High",'Start Here'!$D$31,IF(Y156="Medium",'Start Here'!$D$32,IF(Y156="Low",'Start Here'!$D$33,"")))</f>
        <v/>
      </c>
      <c r="AH156" s="27" t="str">
        <f aca="false">IF(OR(AF156="",AG156=""),"",DATE(YEAR(AF156),MONTH(AF156)+AG156,DAY(AF156)))</f>
        <v/>
      </c>
      <c r="AI156" s="25" t="str">
        <f aca="true">IF(B156="","",IF(H156="Retired","Retired",IF(AF156="","Not reviewed",IF(AH156="","",IF(AH156&lt;TODAY(),"Overdue",IF(AH156-TODAY()&lt;=30,"Due soon","OK"))))))</f>
        <v/>
      </c>
    </row>
    <row r="157" customFormat="false" ht="15" hidden="false" customHeight="false" outlineLevel="0" collapsed="false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4" t="str">
        <f aca="false">IF(OR(L157="",T157=""),"",VALUE(MID(L157,2,1))+MATCH(T157,Lists!$F$2:$F$5,0)-1+IF(P157="Yes",2,0)+IF(U157="Yes",1,0)+IF(O157="Yes",1,0))</f>
        <v/>
      </c>
      <c r="W157" s="25" t="str">
        <f aca="false">IF(V157="","",IF(OR(V157&gt;='Start Here'!$C$31,AND(P157="Yes",VALUE(MID(L157,2,1))&gt;=3)),"High",IF(V157&gt;='Start Here'!$C$32,"Medium","Low")))</f>
        <v/>
      </c>
      <c r="X157" s="23"/>
      <c r="Y157" s="25" t="str">
        <f aca="false">IF(X157&lt;&gt;"",X157,W157)</f>
        <v/>
      </c>
      <c r="Z157" s="23"/>
      <c r="AA157" s="23"/>
      <c r="AB157" s="23"/>
      <c r="AC157" s="23"/>
      <c r="AD157" s="23"/>
      <c r="AE157" s="26"/>
      <c r="AF157" s="26"/>
      <c r="AG157" s="24" t="str">
        <f aca="false">IF(Y157="High",'Start Here'!$D$31,IF(Y157="Medium",'Start Here'!$D$32,IF(Y157="Low",'Start Here'!$D$33,"")))</f>
        <v/>
      </c>
      <c r="AH157" s="27" t="str">
        <f aca="false">IF(OR(AF157="",AG157=""),"",DATE(YEAR(AF157),MONTH(AF157)+AG157,DAY(AF157)))</f>
        <v/>
      </c>
      <c r="AI157" s="25" t="str">
        <f aca="true">IF(B157="","",IF(H157="Retired","Retired",IF(AF157="","Not reviewed",IF(AH157="","",IF(AH157&lt;TODAY(),"Overdue",IF(AH157-TODAY()&lt;=30,"Due soon","OK"))))))</f>
        <v/>
      </c>
    </row>
    <row r="158" customFormat="false" ht="15" hidden="false" customHeight="false" outlineLevel="0" collapsed="false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4" t="str">
        <f aca="false">IF(OR(L158="",T158=""),"",VALUE(MID(L158,2,1))+MATCH(T158,Lists!$F$2:$F$5,0)-1+IF(P158="Yes",2,0)+IF(U158="Yes",1,0)+IF(O158="Yes",1,0))</f>
        <v/>
      </c>
      <c r="W158" s="25" t="str">
        <f aca="false">IF(V158="","",IF(OR(V158&gt;='Start Here'!$C$31,AND(P158="Yes",VALUE(MID(L158,2,1))&gt;=3)),"High",IF(V158&gt;='Start Here'!$C$32,"Medium","Low")))</f>
        <v/>
      </c>
      <c r="X158" s="23"/>
      <c r="Y158" s="25" t="str">
        <f aca="false">IF(X158&lt;&gt;"",X158,W158)</f>
        <v/>
      </c>
      <c r="Z158" s="23"/>
      <c r="AA158" s="23"/>
      <c r="AB158" s="23"/>
      <c r="AC158" s="23"/>
      <c r="AD158" s="23"/>
      <c r="AE158" s="26"/>
      <c r="AF158" s="26"/>
      <c r="AG158" s="24" t="str">
        <f aca="false">IF(Y158="High",'Start Here'!$D$31,IF(Y158="Medium",'Start Here'!$D$32,IF(Y158="Low",'Start Here'!$D$33,"")))</f>
        <v/>
      </c>
      <c r="AH158" s="27" t="str">
        <f aca="false">IF(OR(AF158="",AG158=""),"",DATE(YEAR(AF158),MONTH(AF158)+AG158,DAY(AF158)))</f>
        <v/>
      </c>
      <c r="AI158" s="25" t="str">
        <f aca="true">IF(B158="","",IF(H158="Retired","Retired",IF(AF158="","Not reviewed",IF(AH158="","",IF(AH158&lt;TODAY(),"Overdue",IF(AH158-TODAY()&lt;=30,"Due soon","OK"))))))</f>
        <v/>
      </c>
    </row>
    <row r="159" customFormat="false" ht="15" hidden="false" customHeight="false" outlineLevel="0" collapsed="false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4" t="str">
        <f aca="false">IF(OR(L159="",T159=""),"",VALUE(MID(L159,2,1))+MATCH(T159,Lists!$F$2:$F$5,0)-1+IF(P159="Yes",2,0)+IF(U159="Yes",1,0)+IF(O159="Yes",1,0))</f>
        <v/>
      </c>
      <c r="W159" s="25" t="str">
        <f aca="false">IF(V159="","",IF(OR(V159&gt;='Start Here'!$C$31,AND(P159="Yes",VALUE(MID(L159,2,1))&gt;=3)),"High",IF(V159&gt;='Start Here'!$C$32,"Medium","Low")))</f>
        <v/>
      </c>
      <c r="X159" s="23"/>
      <c r="Y159" s="25" t="str">
        <f aca="false">IF(X159&lt;&gt;"",X159,W159)</f>
        <v/>
      </c>
      <c r="Z159" s="23"/>
      <c r="AA159" s="23"/>
      <c r="AB159" s="23"/>
      <c r="AC159" s="23"/>
      <c r="AD159" s="23"/>
      <c r="AE159" s="26"/>
      <c r="AF159" s="26"/>
      <c r="AG159" s="24" t="str">
        <f aca="false">IF(Y159="High",'Start Here'!$D$31,IF(Y159="Medium",'Start Here'!$D$32,IF(Y159="Low",'Start Here'!$D$33,"")))</f>
        <v/>
      </c>
      <c r="AH159" s="27" t="str">
        <f aca="false">IF(OR(AF159="",AG159=""),"",DATE(YEAR(AF159),MONTH(AF159)+AG159,DAY(AF159)))</f>
        <v/>
      </c>
      <c r="AI159" s="25" t="str">
        <f aca="true">IF(B159="","",IF(H159="Retired","Retired",IF(AF159="","Not reviewed",IF(AH159="","",IF(AH159&lt;TODAY(),"Overdue",IF(AH159-TODAY()&lt;=30,"Due soon","OK"))))))</f>
        <v/>
      </c>
    </row>
    <row r="160" customFormat="false" ht="15" hidden="false" customHeight="false" outlineLevel="0" collapsed="false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4" t="str">
        <f aca="false">IF(OR(L160="",T160=""),"",VALUE(MID(L160,2,1))+MATCH(T160,Lists!$F$2:$F$5,0)-1+IF(P160="Yes",2,0)+IF(U160="Yes",1,0)+IF(O160="Yes",1,0))</f>
        <v/>
      </c>
      <c r="W160" s="25" t="str">
        <f aca="false">IF(V160="","",IF(OR(V160&gt;='Start Here'!$C$31,AND(P160="Yes",VALUE(MID(L160,2,1))&gt;=3)),"High",IF(V160&gt;='Start Here'!$C$32,"Medium","Low")))</f>
        <v/>
      </c>
      <c r="X160" s="23"/>
      <c r="Y160" s="25" t="str">
        <f aca="false">IF(X160&lt;&gt;"",X160,W160)</f>
        <v/>
      </c>
      <c r="Z160" s="23"/>
      <c r="AA160" s="23"/>
      <c r="AB160" s="23"/>
      <c r="AC160" s="23"/>
      <c r="AD160" s="23"/>
      <c r="AE160" s="26"/>
      <c r="AF160" s="26"/>
      <c r="AG160" s="24" t="str">
        <f aca="false">IF(Y160="High",'Start Here'!$D$31,IF(Y160="Medium",'Start Here'!$D$32,IF(Y160="Low",'Start Here'!$D$33,"")))</f>
        <v/>
      </c>
      <c r="AH160" s="27" t="str">
        <f aca="false">IF(OR(AF160="",AG160=""),"",DATE(YEAR(AF160),MONTH(AF160)+AG160,DAY(AF160)))</f>
        <v/>
      </c>
      <c r="AI160" s="25" t="str">
        <f aca="true">IF(B160="","",IF(H160="Retired","Retired",IF(AF160="","Not reviewed",IF(AH160="","",IF(AH160&lt;TODAY(),"Overdue",IF(AH160-TODAY()&lt;=30,"Due soon","OK"))))))</f>
        <v/>
      </c>
    </row>
    <row r="161" customFormat="false" ht="15" hidden="false" customHeight="false" outlineLevel="0" collapsed="false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4" t="str">
        <f aca="false">IF(OR(L161="",T161=""),"",VALUE(MID(L161,2,1))+MATCH(T161,Lists!$F$2:$F$5,0)-1+IF(P161="Yes",2,0)+IF(U161="Yes",1,0)+IF(O161="Yes",1,0))</f>
        <v/>
      </c>
      <c r="W161" s="25" t="str">
        <f aca="false">IF(V161="","",IF(OR(V161&gt;='Start Here'!$C$31,AND(P161="Yes",VALUE(MID(L161,2,1))&gt;=3)),"High",IF(V161&gt;='Start Here'!$C$32,"Medium","Low")))</f>
        <v/>
      </c>
      <c r="X161" s="23"/>
      <c r="Y161" s="25" t="str">
        <f aca="false">IF(X161&lt;&gt;"",X161,W161)</f>
        <v/>
      </c>
      <c r="Z161" s="23"/>
      <c r="AA161" s="23"/>
      <c r="AB161" s="23"/>
      <c r="AC161" s="23"/>
      <c r="AD161" s="23"/>
      <c r="AE161" s="26"/>
      <c r="AF161" s="26"/>
      <c r="AG161" s="24" t="str">
        <f aca="false">IF(Y161="High",'Start Here'!$D$31,IF(Y161="Medium",'Start Here'!$D$32,IF(Y161="Low",'Start Here'!$D$33,"")))</f>
        <v/>
      </c>
      <c r="AH161" s="27" t="str">
        <f aca="false">IF(OR(AF161="",AG161=""),"",DATE(YEAR(AF161),MONTH(AF161)+AG161,DAY(AF161)))</f>
        <v/>
      </c>
      <c r="AI161" s="25" t="str">
        <f aca="true">IF(B161="","",IF(H161="Retired","Retired",IF(AF161="","Not reviewed",IF(AH161="","",IF(AH161&lt;TODAY(),"Overdue",IF(AH161-TODAY()&lt;=30,"Due soon","OK"))))))</f>
        <v/>
      </c>
    </row>
    <row r="162" customFormat="false" ht="15" hidden="false" customHeight="false" outlineLevel="0" collapsed="false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4" t="str">
        <f aca="false">IF(OR(L162="",T162=""),"",VALUE(MID(L162,2,1))+MATCH(T162,Lists!$F$2:$F$5,0)-1+IF(P162="Yes",2,0)+IF(U162="Yes",1,0)+IF(O162="Yes",1,0))</f>
        <v/>
      </c>
      <c r="W162" s="25" t="str">
        <f aca="false">IF(V162="","",IF(OR(V162&gt;='Start Here'!$C$31,AND(P162="Yes",VALUE(MID(L162,2,1))&gt;=3)),"High",IF(V162&gt;='Start Here'!$C$32,"Medium","Low")))</f>
        <v/>
      </c>
      <c r="X162" s="23"/>
      <c r="Y162" s="25" t="str">
        <f aca="false">IF(X162&lt;&gt;"",X162,W162)</f>
        <v/>
      </c>
      <c r="Z162" s="23"/>
      <c r="AA162" s="23"/>
      <c r="AB162" s="23"/>
      <c r="AC162" s="23"/>
      <c r="AD162" s="23"/>
      <c r="AE162" s="26"/>
      <c r="AF162" s="26"/>
      <c r="AG162" s="24" t="str">
        <f aca="false">IF(Y162="High",'Start Here'!$D$31,IF(Y162="Medium",'Start Here'!$D$32,IF(Y162="Low",'Start Here'!$D$33,"")))</f>
        <v/>
      </c>
      <c r="AH162" s="27" t="str">
        <f aca="false">IF(OR(AF162="",AG162=""),"",DATE(YEAR(AF162),MONTH(AF162)+AG162,DAY(AF162)))</f>
        <v/>
      </c>
      <c r="AI162" s="25" t="str">
        <f aca="true">IF(B162="","",IF(H162="Retired","Retired",IF(AF162="","Not reviewed",IF(AH162="","",IF(AH162&lt;TODAY(),"Overdue",IF(AH162-TODAY()&lt;=30,"Due soon","OK"))))))</f>
        <v/>
      </c>
    </row>
    <row r="163" customFormat="false" ht="15" hidden="false" customHeight="false" outlineLevel="0" collapsed="false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4" t="str">
        <f aca="false">IF(OR(L163="",T163=""),"",VALUE(MID(L163,2,1))+MATCH(T163,Lists!$F$2:$F$5,0)-1+IF(P163="Yes",2,0)+IF(U163="Yes",1,0)+IF(O163="Yes",1,0))</f>
        <v/>
      </c>
      <c r="W163" s="25" t="str">
        <f aca="false">IF(V163="","",IF(OR(V163&gt;='Start Here'!$C$31,AND(P163="Yes",VALUE(MID(L163,2,1))&gt;=3)),"High",IF(V163&gt;='Start Here'!$C$32,"Medium","Low")))</f>
        <v/>
      </c>
      <c r="X163" s="23"/>
      <c r="Y163" s="25" t="str">
        <f aca="false">IF(X163&lt;&gt;"",X163,W163)</f>
        <v/>
      </c>
      <c r="Z163" s="23"/>
      <c r="AA163" s="23"/>
      <c r="AB163" s="23"/>
      <c r="AC163" s="23"/>
      <c r="AD163" s="23"/>
      <c r="AE163" s="26"/>
      <c r="AF163" s="26"/>
      <c r="AG163" s="24" t="str">
        <f aca="false">IF(Y163="High",'Start Here'!$D$31,IF(Y163="Medium",'Start Here'!$D$32,IF(Y163="Low",'Start Here'!$D$33,"")))</f>
        <v/>
      </c>
      <c r="AH163" s="27" t="str">
        <f aca="false">IF(OR(AF163="",AG163=""),"",DATE(YEAR(AF163),MONTH(AF163)+AG163,DAY(AF163)))</f>
        <v/>
      </c>
      <c r="AI163" s="25" t="str">
        <f aca="true">IF(B163="","",IF(H163="Retired","Retired",IF(AF163="","Not reviewed",IF(AH163="","",IF(AH163&lt;TODAY(),"Overdue",IF(AH163-TODAY()&lt;=30,"Due soon","OK"))))))</f>
        <v/>
      </c>
    </row>
    <row r="164" customFormat="false" ht="15" hidden="false" customHeight="false" outlineLevel="0" collapsed="false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4" t="str">
        <f aca="false">IF(OR(L164="",T164=""),"",VALUE(MID(L164,2,1))+MATCH(T164,Lists!$F$2:$F$5,0)-1+IF(P164="Yes",2,0)+IF(U164="Yes",1,0)+IF(O164="Yes",1,0))</f>
        <v/>
      </c>
      <c r="W164" s="25" t="str">
        <f aca="false">IF(V164="","",IF(OR(V164&gt;='Start Here'!$C$31,AND(P164="Yes",VALUE(MID(L164,2,1))&gt;=3)),"High",IF(V164&gt;='Start Here'!$C$32,"Medium","Low")))</f>
        <v/>
      </c>
      <c r="X164" s="23"/>
      <c r="Y164" s="25" t="str">
        <f aca="false">IF(X164&lt;&gt;"",X164,W164)</f>
        <v/>
      </c>
      <c r="Z164" s="23"/>
      <c r="AA164" s="23"/>
      <c r="AB164" s="23"/>
      <c r="AC164" s="23"/>
      <c r="AD164" s="23"/>
      <c r="AE164" s="26"/>
      <c r="AF164" s="26"/>
      <c r="AG164" s="24" t="str">
        <f aca="false">IF(Y164="High",'Start Here'!$D$31,IF(Y164="Medium",'Start Here'!$D$32,IF(Y164="Low",'Start Here'!$D$33,"")))</f>
        <v/>
      </c>
      <c r="AH164" s="27" t="str">
        <f aca="false">IF(OR(AF164="",AG164=""),"",DATE(YEAR(AF164),MONTH(AF164)+AG164,DAY(AF164)))</f>
        <v/>
      </c>
      <c r="AI164" s="25" t="str">
        <f aca="true">IF(B164="","",IF(H164="Retired","Retired",IF(AF164="","Not reviewed",IF(AH164="","",IF(AH164&lt;TODAY(),"Overdue",IF(AH164-TODAY()&lt;=30,"Due soon","OK"))))))</f>
        <v/>
      </c>
    </row>
    <row r="165" customFormat="false" ht="15" hidden="false" customHeight="false" outlineLevel="0" collapsed="false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4" t="str">
        <f aca="false">IF(OR(L165="",T165=""),"",VALUE(MID(L165,2,1))+MATCH(T165,Lists!$F$2:$F$5,0)-1+IF(P165="Yes",2,0)+IF(U165="Yes",1,0)+IF(O165="Yes",1,0))</f>
        <v/>
      </c>
      <c r="W165" s="25" t="str">
        <f aca="false">IF(V165="","",IF(OR(V165&gt;='Start Here'!$C$31,AND(P165="Yes",VALUE(MID(L165,2,1))&gt;=3)),"High",IF(V165&gt;='Start Here'!$C$32,"Medium","Low")))</f>
        <v/>
      </c>
      <c r="X165" s="23"/>
      <c r="Y165" s="25" t="str">
        <f aca="false">IF(X165&lt;&gt;"",X165,W165)</f>
        <v/>
      </c>
      <c r="Z165" s="23"/>
      <c r="AA165" s="23"/>
      <c r="AB165" s="23"/>
      <c r="AC165" s="23"/>
      <c r="AD165" s="23"/>
      <c r="AE165" s="26"/>
      <c r="AF165" s="26"/>
      <c r="AG165" s="24" t="str">
        <f aca="false">IF(Y165="High",'Start Here'!$D$31,IF(Y165="Medium",'Start Here'!$D$32,IF(Y165="Low",'Start Here'!$D$33,"")))</f>
        <v/>
      </c>
      <c r="AH165" s="27" t="str">
        <f aca="false">IF(OR(AF165="",AG165=""),"",DATE(YEAR(AF165),MONTH(AF165)+AG165,DAY(AF165)))</f>
        <v/>
      </c>
      <c r="AI165" s="25" t="str">
        <f aca="true">IF(B165="","",IF(H165="Retired","Retired",IF(AF165="","Not reviewed",IF(AH165="","",IF(AH165&lt;TODAY(),"Overdue",IF(AH165-TODAY()&lt;=30,"Due soon","OK"))))))</f>
        <v/>
      </c>
    </row>
    <row r="166" customFormat="false" ht="15" hidden="false" customHeight="false" outlineLevel="0" collapsed="false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4" t="str">
        <f aca="false">IF(OR(L166="",T166=""),"",VALUE(MID(L166,2,1))+MATCH(T166,Lists!$F$2:$F$5,0)-1+IF(P166="Yes",2,0)+IF(U166="Yes",1,0)+IF(O166="Yes",1,0))</f>
        <v/>
      </c>
      <c r="W166" s="25" t="str">
        <f aca="false">IF(V166="","",IF(OR(V166&gt;='Start Here'!$C$31,AND(P166="Yes",VALUE(MID(L166,2,1))&gt;=3)),"High",IF(V166&gt;='Start Here'!$C$32,"Medium","Low")))</f>
        <v/>
      </c>
      <c r="X166" s="23"/>
      <c r="Y166" s="25" t="str">
        <f aca="false">IF(X166&lt;&gt;"",X166,W166)</f>
        <v/>
      </c>
      <c r="Z166" s="23"/>
      <c r="AA166" s="23"/>
      <c r="AB166" s="23"/>
      <c r="AC166" s="23"/>
      <c r="AD166" s="23"/>
      <c r="AE166" s="26"/>
      <c r="AF166" s="26"/>
      <c r="AG166" s="24" t="str">
        <f aca="false">IF(Y166="High",'Start Here'!$D$31,IF(Y166="Medium",'Start Here'!$D$32,IF(Y166="Low",'Start Here'!$D$33,"")))</f>
        <v/>
      </c>
      <c r="AH166" s="27" t="str">
        <f aca="false">IF(OR(AF166="",AG166=""),"",DATE(YEAR(AF166),MONTH(AF166)+AG166,DAY(AF166)))</f>
        <v/>
      </c>
      <c r="AI166" s="25" t="str">
        <f aca="true">IF(B166="","",IF(H166="Retired","Retired",IF(AF166="","Not reviewed",IF(AH166="","",IF(AH166&lt;TODAY(),"Overdue",IF(AH166-TODAY()&lt;=30,"Due soon","OK"))))))</f>
        <v/>
      </c>
    </row>
    <row r="167" customFormat="false" ht="15" hidden="false" customHeight="false" outlineLevel="0" collapsed="false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4" t="str">
        <f aca="false">IF(OR(L167="",T167=""),"",VALUE(MID(L167,2,1))+MATCH(T167,Lists!$F$2:$F$5,0)-1+IF(P167="Yes",2,0)+IF(U167="Yes",1,0)+IF(O167="Yes",1,0))</f>
        <v/>
      </c>
      <c r="W167" s="25" t="str">
        <f aca="false">IF(V167="","",IF(OR(V167&gt;='Start Here'!$C$31,AND(P167="Yes",VALUE(MID(L167,2,1))&gt;=3)),"High",IF(V167&gt;='Start Here'!$C$32,"Medium","Low")))</f>
        <v/>
      </c>
      <c r="X167" s="23"/>
      <c r="Y167" s="25" t="str">
        <f aca="false">IF(X167&lt;&gt;"",X167,W167)</f>
        <v/>
      </c>
      <c r="Z167" s="23"/>
      <c r="AA167" s="23"/>
      <c r="AB167" s="23"/>
      <c r="AC167" s="23"/>
      <c r="AD167" s="23"/>
      <c r="AE167" s="26"/>
      <c r="AF167" s="26"/>
      <c r="AG167" s="24" t="str">
        <f aca="false">IF(Y167="High",'Start Here'!$D$31,IF(Y167="Medium",'Start Here'!$D$32,IF(Y167="Low",'Start Here'!$D$33,"")))</f>
        <v/>
      </c>
      <c r="AH167" s="27" t="str">
        <f aca="false">IF(OR(AF167="",AG167=""),"",DATE(YEAR(AF167),MONTH(AF167)+AG167,DAY(AF167)))</f>
        <v/>
      </c>
      <c r="AI167" s="25" t="str">
        <f aca="true">IF(B167="","",IF(H167="Retired","Retired",IF(AF167="","Not reviewed",IF(AH167="","",IF(AH167&lt;TODAY(),"Overdue",IF(AH167-TODAY()&lt;=30,"Due soon","OK"))))))</f>
        <v/>
      </c>
    </row>
    <row r="168" customFormat="false" ht="15" hidden="false" customHeight="false" outlineLevel="0" collapsed="false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4" t="str">
        <f aca="false">IF(OR(L168="",T168=""),"",VALUE(MID(L168,2,1))+MATCH(T168,Lists!$F$2:$F$5,0)-1+IF(P168="Yes",2,0)+IF(U168="Yes",1,0)+IF(O168="Yes",1,0))</f>
        <v/>
      </c>
      <c r="W168" s="25" t="str">
        <f aca="false">IF(V168="","",IF(OR(V168&gt;='Start Here'!$C$31,AND(P168="Yes",VALUE(MID(L168,2,1))&gt;=3)),"High",IF(V168&gt;='Start Here'!$C$32,"Medium","Low")))</f>
        <v/>
      </c>
      <c r="X168" s="23"/>
      <c r="Y168" s="25" t="str">
        <f aca="false">IF(X168&lt;&gt;"",X168,W168)</f>
        <v/>
      </c>
      <c r="Z168" s="23"/>
      <c r="AA168" s="23"/>
      <c r="AB168" s="23"/>
      <c r="AC168" s="23"/>
      <c r="AD168" s="23"/>
      <c r="AE168" s="26"/>
      <c r="AF168" s="26"/>
      <c r="AG168" s="24" t="str">
        <f aca="false">IF(Y168="High",'Start Here'!$D$31,IF(Y168="Medium",'Start Here'!$D$32,IF(Y168="Low",'Start Here'!$D$33,"")))</f>
        <v/>
      </c>
      <c r="AH168" s="27" t="str">
        <f aca="false">IF(OR(AF168="",AG168=""),"",DATE(YEAR(AF168),MONTH(AF168)+AG168,DAY(AF168)))</f>
        <v/>
      </c>
      <c r="AI168" s="25" t="str">
        <f aca="true">IF(B168="","",IF(H168="Retired","Retired",IF(AF168="","Not reviewed",IF(AH168="","",IF(AH168&lt;TODAY(),"Overdue",IF(AH168-TODAY()&lt;=30,"Due soon","OK"))))))</f>
        <v/>
      </c>
    </row>
    <row r="169" customFormat="false" ht="15" hidden="false" customHeight="false" outlineLevel="0" collapsed="false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4" t="str">
        <f aca="false">IF(OR(L169="",T169=""),"",VALUE(MID(L169,2,1))+MATCH(T169,Lists!$F$2:$F$5,0)-1+IF(P169="Yes",2,0)+IF(U169="Yes",1,0)+IF(O169="Yes",1,0))</f>
        <v/>
      </c>
      <c r="W169" s="25" t="str">
        <f aca="false">IF(V169="","",IF(OR(V169&gt;='Start Here'!$C$31,AND(P169="Yes",VALUE(MID(L169,2,1))&gt;=3)),"High",IF(V169&gt;='Start Here'!$C$32,"Medium","Low")))</f>
        <v/>
      </c>
      <c r="X169" s="23"/>
      <c r="Y169" s="25" t="str">
        <f aca="false">IF(X169&lt;&gt;"",X169,W169)</f>
        <v/>
      </c>
      <c r="Z169" s="23"/>
      <c r="AA169" s="23"/>
      <c r="AB169" s="23"/>
      <c r="AC169" s="23"/>
      <c r="AD169" s="23"/>
      <c r="AE169" s="26"/>
      <c r="AF169" s="26"/>
      <c r="AG169" s="24" t="str">
        <f aca="false">IF(Y169="High",'Start Here'!$D$31,IF(Y169="Medium",'Start Here'!$D$32,IF(Y169="Low",'Start Here'!$D$33,"")))</f>
        <v/>
      </c>
      <c r="AH169" s="27" t="str">
        <f aca="false">IF(OR(AF169="",AG169=""),"",DATE(YEAR(AF169),MONTH(AF169)+AG169,DAY(AF169)))</f>
        <v/>
      </c>
      <c r="AI169" s="25" t="str">
        <f aca="true">IF(B169="","",IF(H169="Retired","Retired",IF(AF169="","Not reviewed",IF(AH169="","",IF(AH169&lt;TODAY(),"Overdue",IF(AH169-TODAY()&lt;=30,"Due soon","OK"))))))</f>
        <v/>
      </c>
    </row>
    <row r="170" customFormat="false" ht="15" hidden="false" customHeight="false" outlineLevel="0" collapsed="false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4" t="str">
        <f aca="false">IF(OR(L170="",T170=""),"",VALUE(MID(L170,2,1))+MATCH(T170,Lists!$F$2:$F$5,0)-1+IF(P170="Yes",2,0)+IF(U170="Yes",1,0)+IF(O170="Yes",1,0))</f>
        <v/>
      </c>
      <c r="W170" s="25" t="str">
        <f aca="false">IF(V170="","",IF(OR(V170&gt;='Start Here'!$C$31,AND(P170="Yes",VALUE(MID(L170,2,1))&gt;=3)),"High",IF(V170&gt;='Start Here'!$C$32,"Medium","Low")))</f>
        <v/>
      </c>
      <c r="X170" s="23"/>
      <c r="Y170" s="25" t="str">
        <f aca="false">IF(X170&lt;&gt;"",X170,W170)</f>
        <v/>
      </c>
      <c r="Z170" s="23"/>
      <c r="AA170" s="23"/>
      <c r="AB170" s="23"/>
      <c r="AC170" s="23"/>
      <c r="AD170" s="23"/>
      <c r="AE170" s="26"/>
      <c r="AF170" s="26"/>
      <c r="AG170" s="24" t="str">
        <f aca="false">IF(Y170="High",'Start Here'!$D$31,IF(Y170="Medium",'Start Here'!$D$32,IF(Y170="Low",'Start Here'!$D$33,"")))</f>
        <v/>
      </c>
      <c r="AH170" s="27" t="str">
        <f aca="false">IF(OR(AF170="",AG170=""),"",DATE(YEAR(AF170),MONTH(AF170)+AG170,DAY(AF170)))</f>
        <v/>
      </c>
      <c r="AI170" s="25" t="str">
        <f aca="true">IF(B170="","",IF(H170="Retired","Retired",IF(AF170="","Not reviewed",IF(AH170="","",IF(AH170&lt;TODAY(),"Overdue",IF(AH170-TODAY()&lt;=30,"Due soon","OK"))))))</f>
        <v/>
      </c>
    </row>
    <row r="171" customFormat="false" ht="15" hidden="false" customHeight="false" outlineLevel="0" collapsed="false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4" t="str">
        <f aca="false">IF(OR(L171="",T171=""),"",VALUE(MID(L171,2,1))+MATCH(T171,Lists!$F$2:$F$5,0)-1+IF(P171="Yes",2,0)+IF(U171="Yes",1,0)+IF(O171="Yes",1,0))</f>
        <v/>
      </c>
      <c r="W171" s="25" t="str">
        <f aca="false">IF(V171="","",IF(OR(V171&gt;='Start Here'!$C$31,AND(P171="Yes",VALUE(MID(L171,2,1))&gt;=3)),"High",IF(V171&gt;='Start Here'!$C$32,"Medium","Low")))</f>
        <v/>
      </c>
      <c r="X171" s="23"/>
      <c r="Y171" s="25" t="str">
        <f aca="false">IF(X171&lt;&gt;"",X171,W171)</f>
        <v/>
      </c>
      <c r="Z171" s="23"/>
      <c r="AA171" s="23"/>
      <c r="AB171" s="23"/>
      <c r="AC171" s="23"/>
      <c r="AD171" s="23"/>
      <c r="AE171" s="26"/>
      <c r="AF171" s="26"/>
      <c r="AG171" s="24" t="str">
        <f aca="false">IF(Y171="High",'Start Here'!$D$31,IF(Y171="Medium",'Start Here'!$D$32,IF(Y171="Low",'Start Here'!$D$33,"")))</f>
        <v/>
      </c>
      <c r="AH171" s="27" t="str">
        <f aca="false">IF(OR(AF171="",AG171=""),"",DATE(YEAR(AF171),MONTH(AF171)+AG171,DAY(AF171)))</f>
        <v/>
      </c>
      <c r="AI171" s="25" t="str">
        <f aca="true">IF(B171="","",IF(H171="Retired","Retired",IF(AF171="","Not reviewed",IF(AH171="","",IF(AH171&lt;TODAY(),"Overdue",IF(AH171-TODAY()&lt;=30,"Due soon","OK"))))))</f>
        <v/>
      </c>
    </row>
    <row r="172" customFormat="false" ht="15" hidden="false" customHeight="false" outlineLevel="0" collapsed="false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4" t="str">
        <f aca="false">IF(OR(L172="",T172=""),"",VALUE(MID(L172,2,1))+MATCH(T172,Lists!$F$2:$F$5,0)-1+IF(P172="Yes",2,0)+IF(U172="Yes",1,0)+IF(O172="Yes",1,0))</f>
        <v/>
      </c>
      <c r="W172" s="25" t="str">
        <f aca="false">IF(V172="","",IF(OR(V172&gt;='Start Here'!$C$31,AND(P172="Yes",VALUE(MID(L172,2,1))&gt;=3)),"High",IF(V172&gt;='Start Here'!$C$32,"Medium","Low")))</f>
        <v/>
      </c>
      <c r="X172" s="23"/>
      <c r="Y172" s="25" t="str">
        <f aca="false">IF(X172&lt;&gt;"",X172,W172)</f>
        <v/>
      </c>
      <c r="Z172" s="23"/>
      <c r="AA172" s="23"/>
      <c r="AB172" s="23"/>
      <c r="AC172" s="23"/>
      <c r="AD172" s="23"/>
      <c r="AE172" s="26"/>
      <c r="AF172" s="26"/>
      <c r="AG172" s="24" t="str">
        <f aca="false">IF(Y172="High",'Start Here'!$D$31,IF(Y172="Medium",'Start Here'!$D$32,IF(Y172="Low",'Start Here'!$D$33,"")))</f>
        <v/>
      </c>
      <c r="AH172" s="27" t="str">
        <f aca="false">IF(OR(AF172="",AG172=""),"",DATE(YEAR(AF172),MONTH(AF172)+AG172,DAY(AF172)))</f>
        <v/>
      </c>
      <c r="AI172" s="25" t="str">
        <f aca="true">IF(B172="","",IF(H172="Retired","Retired",IF(AF172="","Not reviewed",IF(AH172="","",IF(AH172&lt;TODAY(),"Overdue",IF(AH172-TODAY()&lt;=30,"Due soon","OK"))))))</f>
        <v/>
      </c>
    </row>
    <row r="173" customFormat="false" ht="15" hidden="false" customHeight="false" outlineLevel="0" collapsed="false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4" t="str">
        <f aca="false">IF(OR(L173="",T173=""),"",VALUE(MID(L173,2,1))+MATCH(T173,Lists!$F$2:$F$5,0)-1+IF(P173="Yes",2,0)+IF(U173="Yes",1,0)+IF(O173="Yes",1,0))</f>
        <v/>
      </c>
      <c r="W173" s="25" t="str">
        <f aca="false">IF(V173="","",IF(OR(V173&gt;='Start Here'!$C$31,AND(P173="Yes",VALUE(MID(L173,2,1))&gt;=3)),"High",IF(V173&gt;='Start Here'!$C$32,"Medium","Low")))</f>
        <v/>
      </c>
      <c r="X173" s="23"/>
      <c r="Y173" s="25" t="str">
        <f aca="false">IF(X173&lt;&gt;"",X173,W173)</f>
        <v/>
      </c>
      <c r="Z173" s="23"/>
      <c r="AA173" s="23"/>
      <c r="AB173" s="23"/>
      <c r="AC173" s="23"/>
      <c r="AD173" s="23"/>
      <c r="AE173" s="26"/>
      <c r="AF173" s="26"/>
      <c r="AG173" s="24" t="str">
        <f aca="false">IF(Y173="High",'Start Here'!$D$31,IF(Y173="Medium",'Start Here'!$D$32,IF(Y173="Low",'Start Here'!$D$33,"")))</f>
        <v/>
      </c>
      <c r="AH173" s="27" t="str">
        <f aca="false">IF(OR(AF173="",AG173=""),"",DATE(YEAR(AF173),MONTH(AF173)+AG173,DAY(AF173)))</f>
        <v/>
      </c>
      <c r="AI173" s="25" t="str">
        <f aca="true">IF(B173="","",IF(H173="Retired","Retired",IF(AF173="","Not reviewed",IF(AH173="","",IF(AH173&lt;TODAY(),"Overdue",IF(AH173-TODAY()&lt;=30,"Due soon","OK"))))))</f>
        <v/>
      </c>
    </row>
    <row r="174" customFormat="false" ht="15" hidden="false" customHeight="false" outlineLevel="0" collapsed="false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4" t="str">
        <f aca="false">IF(OR(L174="",T174=""),"",VALUE(MID(L174,2,1))+MATCH(T174,Lists!$F$2:$F$5,0)-1+IF(P174="Yes",2,0)+IF(U174="Yes",1,0)+IF(O174="Yes",1,0))</f>
        <v/>
      </c>
      <c r="W174" s="25" t="str">
        <f aca="false">IF(V174="","",IF(OR(V174&gt;='Start Here'!$C$31,AND(P174="Yes",VALUE(MID(L174,2,1))&gt;=3)),"High",IF(V174&gt;='Start Here'!$C$32,"Medium","Low")))</f>
        <v/>
      </c>
      <c r="X174" s="23"/>
      <c r="Y174" s="25" t="str">
        <f aca="false">IF(X174&lt;&gt;"",X174,W174)</f>
        <v/>
      </c>
      <c r="Z174" s="23"/>
      <c r="AA174" s="23"/>
      <c r="AB174" s="23"/>
      <c r="AC174" s="23"/>
      <c r="AD174" s="23"/>
      <c r="AE174" s="26"/>
      <c r="AF174" s="26"/>
      <c r="AG174" s="24" t="str">
        <f aca="false">IF(Y174="High",'Start Here'!$D$31,IF(Y174="Medium",'Start Here'!$D$32,IF(Y174="Low",'Start Here'!$D$33,"")))</f>
        <v/>
      </c>
      <c r="AH174" s="27" t="str">
        <f aca="false">IF(OR(AF174="",AG174=""),"",DATE(YEAR(AF174),MONTH(AF174)+AG174,DAY(AF174)))</f>
        <v/>
      </c>
      <c r="AI174" s="25" t="str">
        <f aca="true">IF(B174="","",IF(H174="Retired","Retired",IF(AF174="","Not reviewed",IF(AH174="","",IF(AH174&lt;TODAY(),"Overdue",IF(AH174-TODAY()&lt;=30,"Due soon","OK"))))))</f>
        <v/>
      </c>
    </row>
    <row r="175" customFormat="false" ht="15" hidden="false" customHeight="false" outlineLevel="0" collapsed="false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4" t="str">
        <f aca="false">IF(OR(L175="",T175=""),"",VALUE(MID(L175,2,1))+MATCH(T175,Lists!$F$2:$F$5,0)-1+IF(P175="Yes",2,0)+IF(U175="Yes",1,0)+IF(O175="Yes",1,0))</f>
        <v/>
      </c>
      <c r="W175" s="25" t="str">
        <f aca="false">IF(V175="","",IF(OR(V175&gt;='Start Here'!$C$31,AND(P175="Yes",VALUE(MID(L175,2,1))&gt;=3)),"High",IF(V175&gt;='Start Here'!$C$32,"Medium","Low")))</f>
        <v/>
      </c>
      <c r="X175" s="23"/>
      <c r="Y175" s="25" t="str">
        <f aca="false">IF(X175&lt;&gt;"",X175,W175)</f>
        <v/>
      </c>
      <c r="Z175" s="23"/>
      <c r="AA175" s="23"/>
      <c r="AB175" s="23"/>
      <c r="AC175" s="23"/>
      <c r="AD175" s="23"/>
      <c r="AE175" s="26"/>
      <c r="AF175" s="26"/>
      <c r="AG175" s="24" t="str">
        <f aca="false">IF(Y175="High",'Start Here'!$D$31,IF(Y175="Medium",'Start Here'!$D$32,IF(Y175="Low",'Start Here'!$D$33,"")))</f>
        <v/>
      </c>
      <c r="AH175" s="27" t="str">
        <f aca="false">IF(OR(AF175="",AG175=""),"",DATE(YEAR(AF175),MONTH(AF175)+AG175,DAY(AF175)))</f>
        <v/>
      </c>
      <c r="AI175" s="25" t="str">
        <f aca="true">IF(B175="","",IF(H175="Retired","Retired",IF(AF175="","Not reviewed",IF(AH175="","",IF(AH175&lt;TODAY(),"Overdue",IF(AH175-TODAY()&lt;=30,"Due soon","OK"))))))</f>
        <v/>
      </c>
    </row>
    <row r="176" customFormat="false" ht="15" hidden="false" customHeight="false" outlineLevel="0" collapsed="false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4" t="str">
        <f aca="false">IF(OR(L176="",T176=""),"",VALUE(MID(L176,2,1))+MATCH(T176,Lists!$F$2:$F$5,0)-1+IF(P176="Yes",2,0)+IF(U176="Yes",1,0)+IF(O176="Yes",1,0))</f>
        <v/>
      </c>
      <c r="W176" s="25" t="str">
        <f aca="false">IF(V176="","",IF(OR(V176&gt;='Start Here'!$C$31,AND(P176="Yes",VALUE(MID(L176,2,1))&gt;=3)),"High",IF(V176&gt;='Start Here'!$C$32,"Medium","Low")))</f>
        <v/>
      </c>
      <c r="X176" s="23"/>
      <c r="Y176" s="25" t="str">
        <f aca="false">IF(X176&lt;&gt;"",X176,W176)</f>
        <v/>
      </c>
      <c r="Z176" s="23"/>
      <c r="AA176" s="23"/>
      <c r="AB176" s="23"/>
      <c r="AC176" s="23"/>
      <c r="AD176" s="23"/>
      <c r="AE176" s="26"/>
      <c r="AF176" s="26"/>
      <c r="AG176" s="24" t="str">
        <f aca="false">IF(Y176="High",'Start Here'!$D$31,IF(Y176="Medium",'Start Here'!$D$32,IF(Y176="Low",'Start Here'!$D$33,"")))</f>
        <v/>
      </c>
      <c r="AH176" s="27" t="str">
        <f aca="false">IF(OR(AF176="",AG176=""),"",DATE(YEAR(AF176),MONTH(AF176)+AG176,DAY(AF176)))</f>
        <v/>
      </c>
      <c r="AI176" s="25" t="str">
        <f aca="true">IF(B176="","",IF(H176="Retired","Retired",IF(AF176="","Not reviewed",IF(AH176="","",IF(AH176&lt;TODAY(),"Overdue",IF(AH176-TODAY()&lt;=30,"Due soon","OK"))))))</f>
        <v/>
      </c>
    </row>
    <row r="177" customFormat="false" ht="15" hidden="false" customHeight="false" outlineLevel="0" collapsed="false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4" t="str">
        <f aca="false">IF(OR(L177="",T177=""),"",VALUE(MID(L177,2,1))+MATCH(T177,Lists!$F$2:$F$5,0)-1+IF(P177="Yes",2,0)+IF(U177="Yes",1,0)+IF(O177="Yes",1,0))</f>
        <v/>
      </c>
      <c r="W177" s="25" t="str">
        <f aca="false">IF(V177="","",IF(OR(V177&gt;='Start Here'!$C$31,AND(P177="Yes",VALUE(MID(L177,2,1))&gt;=3)),"High",IF(V177&gt;='Start Here'!$C$32,"Medium","Low")))</f>
        <v/>
      </c>
      <c r="X177" s="23"/>
      <c r="Y177" s="25" t="str">
        <f aca="false">IF(X177&lt;&gt;"",X177,W177)</f>
        <v/>
      </c>
      <c r="Z177" s="23"/>
      <c r="AA177" s="23"/>
      <c r="AB177" s="23"/>
      <c r="AC177" s="23"/>
      <c r="AD177" s="23"/>
      <c r="AE177" s="26"/>
      <c r="AF177" s="26"/>
      <c r="AG177" s="24" t="str">
        <f aca="false">IF(Y177="High",'Start Here'!$D$31,IF(Y177="Medium",'Start Here'!$D$32,IF(Y177="Low",'Start Here'!$D$33,"")))</f>
        <v/>
      </c>
      <c r="AH177" s="27" t="str">
        <f aca="false">IF(OR(AF177="",AG177=""),"",DATE(YEAR(AF177),MONTH(AF177)+AG177,DAY(AF177)))</f>
        <v/>
      </c>
      <c r="AI177" s="25" t="str">
        <f aca="true">IF(B177="","",IF(H177="Retired","Retired",IF(AF177="","Not reviewed",IF(AH177="","",IF(AH177&lt;TODAY(),"Overdue",IF(AH177-TODAY()&lt;=30,"Due soon","OK"))))))</f>
        <v/>
      </c>
    </row>
    <row r="178" customFormat="false" ht="15" hidden="false" customHeight="false" outlineLevel="0" collapsed="false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4" t="str">
        <f aca="false">IF(OR(L178="",T178=""),"",VALUE(MID(L178,2,1))+MATCH(T178,Lists!$F$2:$F$5,0)-1+IF(P178="Yes",2,0)+IF(U178="Yes",1,0)+IF(O178="Yes",1,0))</f>
        <v/>
      </c>
      <c r="W178" s="25" t="str">
        <f aca="false">IF(V178="","",IF(OR(V178&gt;='Start Here'!$C$31,AND(P178="Yes",VALUE(MID(L178,2,1))&gt;=3)),"High",IF(V178&gt;='Start Here'!$C$32,"Medium","Low")))</f>
        <v/>
      </c>
      <c r="X178" s="23"/>
      <c r="Y178" s="25" t="str">
        <f aca="false">IF(X178&lt;&gt;"",X178,W178)</f>
        <v/>
      </c>
      <c r="Z178" s="23"/>
      <c r="AA178" s="23"/>
      <c r="AB178" s="23"/>
      <c r="AC178" s="23"/>
      <c r="AD178" s="23"/>
      <c r="AE178" s="26"/>
      <c r="AF178" s="26"/>
      <c r="AG178" s="24" t="str">
        <f aca="false">IF(Y178="High",'Start Here'!$D$31,IF(Y178="Medium",'Start Here'!$D$32,IF(Y178="Low",'Start Here'!$D$33,"")))</f>
        <v/>
      </c>
      <c r="AH178" s="27" t="str">
        <f aca="false">IF(OR(AF178="",AG178=""),"",DATE(YEAR(AF178),MONTH(AF178)+AG178,DAY(AF178)))</f>
        <v/>
      </c>
      <c r="AI178" s="25" t="str">
        <f aca="true">IF(B178="","",IF(H178="Retired","Retired",IF(AF178="","Not reviewed",IF(AH178="","",IF(AH178&lt;TODAY(),"Overdue",IF(AH178-TODAY()&lt;=30,"Due soon","OK"))))))</f>
        <v/>
      </c>
    </row>
    <row r="179" customFormat="false" ht="15" hidden="false" customHeight="false" outlineLevel="0" collapsed="false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4" t="str">
        <f aca="false">IF(OR(L179="",T179=""),"",VALUE(MID(L179,2,1))+MATCH(T179,Lists!$F$2:$F$5,0)-1+IF(P179="Yes",2,0)+IF(U179="Yes",1,0)+IF(O179="Yes",1,0))</f>
        <v/>
      </c>
      <c r="W179" s="25" t="str">
        <f aca="false">IF(V179="","",IF(OR(V179&gt;='Start Here'!$C$31,AND(P179="Yes",VALUE(MID(L179,2,1))&gt;=3)),"High",IF(V179&gt;='Start Here'!$C$32,"Medium","Low")))</f>
        <v/>
      </c>
      <c r="X179" s="23"/>
      <c r="Y179" s="25" t="str">
        <f aca="false">IF(X179&lt;&gt;"",X179,W179)</f>
        <v/>
      </c>
      <c r="Z179" s="23"/>
      <c r="AA179" s="23"/>
      <c r="AB179" s="23"/>
      <c r="AC179" s="23"/>
      <c r="AD179" s="23"/>
      <c r="AE179" s="26"/>
      <c r="AF179" s="26"/>
      <c r="AG179" s="24" t="str">
        <f aca="false">IF(Y179="High",'Start Here'!$D$31,IF(Y179="Medium",'Start Here'!$D$32,IF(Y179="Low",'Start Here'!$D$33,"")))</f>
        <v/>
      </c>
      <c r="AH179" s="27" t="str">
        <f aca="false">IF(OR(AF179="",AG179=""),"",DATE(YEAR(AF179),MONTH(AF179)+AG179,DAY(AF179)))</f>
        <v/>
      </c>
      <c r="AI179" s="25" t="str">
        <f aca="true">IF(B179="","",IF(H179="Retired","Retired",IF(AF179="","Not reviewed",IF(AH179="","",IF(AH179&lt;TODAY(),"Overdue",IF(AH179-TODAY()&lt;=30,"Due soon","OK"))))))</f>
        <v/>
      </c>
    </row>
    <row r="180" customFormat="false" ht="15" hidden="false" customHeight="false" outlineLevel="0" collapsed="false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4" t="str">
        <f aca="false">IF(OR(L180="",T180=""),"",VALUE(MID(L180,2,1))+MATCH(T180,Lists!$F$2:$F$5,0)-1+IF(P180="Yes",2,0)+IF(U180="Yes",1,0)+IF(O180="Yes",1,0))</f>
        <v/>
      </c>
      <c r="W180" s="25" t="str">
        <f aca="false">IF(V180="","",IF(OR(V180&gt;='Start Here'!$C$31,AND(P180="Yes",VALUE(MID(L180,2,1))&gt;=3)),"High",IF(V180&gt;='Start Here'!$C$32,"Medium","Low")))</f>
        <v/>
      </c>
      <c r="X180" s="23"/>
      <c r="Y180" s="25" t="str">
        <f aca="false">IF(X180&lt;&gt;"",X180,W180)</f>
        <v/>
      </c>
      <c r="Z180" s="23"/>
      <c r="AA180" s="23"/>
      <c r="AB180" s="23"/>
      <c r="AC180" s="23"/>
      <c r="AD180" s="23"/>
      <c r="AE180" s="26"/>
      <c r="AF180" s="26"/>
      <c r="AG180" s="24" t="str">
        <f aca="false">IF(Y180="High",'Start Here'!$D$31,IF(Y180="Medium",'Start Here'!$D$32,IF(Y180="Low",'Start Here'!$D$33,"")))</f>
        <v/>
      </c>
      <c r="AH180" s="27" t="str">
        <f aca="false">IF(OR(AF180="",AG180=""),"",DATE(YEAR(AF180),MONTH(AF180)+AG180,DAY(AF180)))</f>
        <v/>
      </c>
      <c r="AI180" s="25" t="str">
        <f aca="true">IF(B180="","",IF(H180="Retired","Retired",IF(AF180="","Not reviewed",IF(AH180="","",IF(AH180&lt;TODAY(),"Overdue",IF(AH180-TODAY()&lt;=30,"Due soon","OK"))))))</f>
        <v/>
      </c>
    </row>
    <row r="181" customFormat="false" ht="15" hidden="false" customHeight="false" outlineLevel="0" collapsed="false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4" t="str">
        <f aca="false">IF(OR(L181="",T181=""),"",VALUE(MID(L181,2,1))+MATCH(T181,Lists!$F$2:$F$5,0)-1+IF(P181="Yes",2,0)+IF(U181="Yes",1,0)+IF(O181="Yes",1,0))</f>
        <v/>
      </c>
      <c r="W181" s="25" t="str">
        <f aca="false">IF(V181="","",IF(OR(V181&gt;='Start Here'!$C$31,AND(P181="Yes",VALUE(MID(L181,2,1))&gt;=3)),"High",IF(V181&gt;='Start Here'!$C$32,"Medium","Low")))</f>
        <v/>
      </c>
      <c r="X181" s="23"/>
      <c r="Y181" s="25" t="str">
        <f aca="false">IF(X181&lt;&gt;"",X181,W181)</f>
        <v/>
      </c>
      <c r="Z181" s="23"/>
      <c r="AA181" s="23"/>
      <c r="AB181" s="23"/>
      <c r="AC181" s="23"/>
      <c r="AD181" s="23"/>
      <c r="AE181" s="26"/>
      <c r="AF181" s="26"/>
      <c r="AG181" s="24" t="str">
        <f aca="false">IF(Y181="High",'Start Here'!$D$31,IF(Y181="Medium",'Start Here'!$D$32,IF(Y181="Low",'Start Here'!$D$33,"")))</f>
        <v/>
      </c>
      <c r="AH181" s="27" t="str">
        <f aca="false">IF(OR(AF181="",AG181=""),"",DATE(YEAR(AF181),MONTH(AF181)+AG181,DAY(AF181)))</f>
        <v/>
      </c>
      <c r="AI181" s="25" t="str">
        <f aca="true">IF(B181="","",IF(H181="Retired","Retired",IF(AF181="","Not reviewed",IF(AH181="","",IF(AH181&lt;TODAY(),"Overdue",IF(AH181-TODAY()&lt;=30,"Due soon","OK"))))))</f>
        <v/>
      </c>
    </row>
    <row r="182" customFormat="false" ht="15" hidden="false" customHeight="false" outlineLevel="0" collapsed="false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4" t="str">
        <f aca="false">IF(OR(L182="",T182=""),"",VALUE(MID(L182,2,1))+MATCH(T182,Lists!$F$2:$F$5,0)-1+IF(P182="Yes",2,0)+IF(U182="Yes",1,0)+IF(O182="Yes",1,0))</f>
        <v/>
      </c>
      <c r="W182" s="25" t="str">
        <f aca="false">IF(V182="","",IF(OR(V182&gt;='Start Here'!$C$31,AND(P182="Yes",VALUE(MID(L182,2,1))&gt;=3)),"High",IF(V182&gt;='Start Here'!$C$32,"Medium","Low")))</f>
        <v/>
      </c>
      <c r="X182" s="23"/>
      <c r="Y182" s="25" t="str">
        <f aca="false">IF(X182&lt;&gt;"",X182,W182)</f>
        <v/>
      </c>
      <c r="Z182" s="23"/>
      <c r="AA182" s="23"/>
      <c r="AB182" s="23"/>
      <c r="AC182" s="23"/>
      <c r="AD182" s="23"/>
      <c r="AE182" s="26"/>
      <c r="AF182" s="26"/>
      <c r="AG182" s="24" t="str">
        <f aca="false">IF(Y182="High",'Start Here'!$D$31,IF(Y182="Medium",'Start Here'!$D$32,IF(Y182="Low",'Start Here'!$D$33,"")))</f>
        <v/>
      </c>
      <c r="AH182" s="27" t="str">
        <f aca="false">IF(OR(AF182="",AG182=""),"",DATE(YEAR(AF182),MONTH(AF182)+AG182,DAY(AF182)))</f>
        <v/>
      </c>
      <c r="AI182" s="25" t="str">
        <f aca="true">IF(B182="","",IF(H182="Retired","Retired",IF(AF182="","Not reviewed",IF(AH182="","",IF(AH182&lt;TODAY(),"Overdue",IF(AH182-TODAY()&lt;=30,"Due soon","OK"))))))</f>
        <v/>
      </c>
    </row>
    <row r="183" customFormat="false" ht="15" hidden="false" customHeight="false" outlineLevel="0" collapsed="false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4" t="str">
        <f aca="false">IF(OR(L183="",T183=""),"",VALUE(MID(L183,2,1))+MATCH(T183,Lists!$F$2:$F$5,0)-1+IF(P183="Yes",2,0)+IF(U183="Yes",1,0)+IF(O183="Yes",1,0))</f>
        <v/>
      </c>
      <c r="W183" s="25" t="str">
        <f aca="false">IF(V183="","",IF(OR(V183&gt;='Start Here'!$C$31,AND(P183="Yes",VALUE(MID(L183,2,1))&gt;=3)),"High",IF(V183&gt;='Start Here'!$C$32,"Medium","Low")))</f>
        <v/>
      </c>
      <c r="X183" s="23"/>
      <c r="Y183" s="25" t="str">
        <f aca="false">IF(X183&lt;&gt;"",X183,W183)</f>
        <v/>
      </c>
      <c r="Z183" s="23"/>
      <c r="AA183" s="23"/>
      <c r="AB183" s="23"/>
      <c r="AC183" s="23"/>
      <c r="AD183" s="23"/>
      <c r="AE183" s="26"/>
      <c r="AF183" s="26"/>
      <c r="AG183" s="24" t="str">
        <f aca="false">IF(Y183="High",'Start Here'!$D$31,IF(Y183="Medium",'Start Here'!$D$32,IF(Y183="Low",'Start Here'!$D$33,"")))</f>
        <v/>
      </c>
      <c r="AH183" s="27" t="str">
        <f aca="false">IF(OR(AF183="",AG183=""),"",DATE(YEAR(AF183),MONTH(AF183)+AG183,DAY(AF183)))</f>
        <v/>
      </c>
      <c r="AI183" s="25" t="str">
        <f aca="true">IF(B183="","",IF(H183="Retired","Retired",IF(AF183="","Not reviewed",IF(AH183="","",IF(AH183&lt;TODAY(),"Overdue",IF(AH183-TODAY()&lt;=30,"Due soon","OK"))))))</f>
        <v/>
      </c>
    </row>
    <row r="184" customFormat="false" ht="15" hidden="false" customHeight="false" outlineLevel="0" collapsed="false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4" t="str">
        <f aca="false">IF(OR(L184="",T184=""),"",VALUE(MID(L184,2,1))+MATCH(T184,Lists!$F$2:$F$5,0)-1+IF(P184="Yes",2,0)+IF(U184="Yes",1,0)+IF(O184="Yes",1,0))</f>
        <v/>
      </c>
      <c r="W184" s="25" t="str">
        <f aca="false">IF(V184="","",IF(OR(V184&gt;='Start Here'!$C$31,AND(P184="Yes",VALUE(MID(L184,2,1))&gt;=3)),"High",IF(V184&gt;='Start Here'!$C$32,"Medium","Low")))</f>
        <v/>
      </c>
      <c r="X184" s="23"/>
      <c r="Y184" s="25" t="str">
        <f aca="false">IF(X184&lt;&gt;"",X184,W184)</f>
        <v/>
      </c>
      <c r="Z184" s="23"/>
      <c r="AA184" s="23"/>
      <c r="AB184" s="23"/>
      <c r="AC184" s="23"/>
      <c r="AD184" s="23"/>
      <c r="AE184" s="26"/>
      <c r="AF184" s="26"/>
      <c r="AG184" s="24" t="str">
        <f aca="false">IF(Y184="High",'Start Here'!$D$31,IF(Y184="Medium",'Start Here'!$D$32,IF(Y184="Low",'Start Here'!$D$33,"")))</f>
        <v/>
      </c>
      <c r="AH184" s="27" t="str">
        <f aca="false">IF(OR(AF184="",AG184=""),"",DATE(YEAR(AF184),MONTH(AF184)+AG184,DAY(AF184)))</f>
        <v/>
      </c>
      <c r="AI184" s="25" t="str">
        <f aca="true">IF(B184="","",IF(H184="Retired","Retired",IF(AF184="","Not reviewed",IF(AH184="","",IF(AH184&lt;TODAY(),"Overdue",IF(AH184-TODAY()&lt;=30,"Due soon","OK"))))))</f>
        <v/>
      </c>
    </row>
    <row r="185" customFormat="false" ht="15" hidden="false" customHeight="false" outlineLevel="0" collapsed="false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4" t="str">
        <f aca="false">IF(OR(L185="",T185=""),"",VALUE(MID(L185,2,1))+MATCH(T185,Lists!$F$2:$F$5,0)-1+IF(P185="Yes",2,0)+IF(U185="Yes",1,0)+IF(O185="Yes",1,0))</f>
        <v/>
      </c>
      <c r="W185" s="25" t="str">
        <f aca="false">IF(V185="","",IF(OR(V185&gt;='Start Here'!$C$31,AND(P185="Yes",VALUE(MID(L185,2,1))&gt;=3)),"High",IF(V185&gt;='Start Here'!$C$32,"Medium","Low")))</f>
        <v/>
      </c>
      <c r="X185" s="23"/>
      <c r="Y185" s="25" t="str">
        <f aca="false">IF(X185&lt;&gt;"",X185,W185)</f>
        <v/>
      </c>
      <c r="Z185" s="23"/>
      <c r="AA185" s="23"/>
      <c r="AB185" s="23"/>
      <c r="AC185" s="23"/>
      <c r="AD185" s="23"/>
      <c r="AE185" s="26"/>
      <c r="AF185" s="26"/>
      <c r="AG185" s="24" t="str">
        <f aca="false">IF(Y185="High",'Start Here'!$D$31,IF(Y185="Medium",'Start Here'!$D$32,IF(Y185="Low",'Start Here'!$D$33,"")))</f>
        <v/>
      </c>
      <c r="AH185" s="27" t="str">
        <f aca="false">IF(OR(AF185="",AG185=""),"",DATE(YEAR(AF185),MONTH(AF185)+AG185,DAY(AF185)))</f>
        <v/>
      </c>
      <c r="AI185" s="25" t="str">
        <f aca="true">IF(B185="","",IF(H185="Retired","Retired",IF(AF185="","Not reviewed",IF(AH185="","",IF(AH185&lt;TODAY(),"Overdue",IF(AH185-TODAY()&lt;=30,"Due soon","OK"))))))</f>
        <v/>
      </c>
    </row>
    <row r="186" customFormat="false" ht="15" hidden="false" customHeight="false" outlineLevel="0" collapsed="false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4" t="str">
        <f aca="false">IF(OR(L186="",T186=""),"",VALUE(MID(L186,2,1))+MATCH(T186,Lists!$F$2:$F$5,0)-1+IF(P186="Yes",2,0)+IF(U186="Yes",1,0)+IF(O186="Yes",1,0))</f>
        <v/>
      </c>
      <c r="W186" s="25" t="str">
        <f aca="false">IF(V186="","",IF(OR(V186&gt;='Start Here'!$C$31,AND(P186="Yes",VALUE(MID(L186,2,1))&gt;=3)),"High",IF(V186&gt;='Start Here'!$C$32,"Medium","Low")))</f>
        <v/>
      </c>
      <c r="X186" s="23"/>
      <c r="Y186" s="25" t="str">
        <f aca="false">IF(X186&lt;&gt;"",X186,W186)</f>
        <v/>
      </c>
      <c r="Z186" s="23"/>
      <c r="AA186" s="23"/>
      <c r="AB186" s="23"/>
      <c r="AC186" s="23"/>
      <c r="AD186" s="23"/>
      <c r="AE186" s="26"/>
      <c r="AF186" s="26"/>
      <c r="AG186" s="24" t="str">
        <f aca="false">IF(Y186="High",'Start Here'!$D$31,IF(Y186="Medium",'Start Here'!$D$32,IF(Y186="Low",'Start Here'!$D$33,"")))</f>
        <v/>
      </c>
      <c r="AH186" s="27" t="str">
        <f aca="false">IF(OR(AF186="",AG186=""),"",DATE(YEAR(AF186),MONTH(AF186)+AG186,DAY(AF186)))</f>
        <v/>
      </c>
      <c r="AI186" s="25" t="str">
        <f aca="true">IF(B186="","",IF(H186="Retired","Retired",IF(AF186="","Not reviewed",IF(AH186="","",IF(AH186&lt;TODAY(),"Overdue",IF(AH186-TODAY()&lt;=30,"Due soon","OK"))))))</f>
        <v/>
      </c>
    </row>
    <row r="187" customFormat="false" ht="15" hidden="false" customHeight="false" outlineLevel="0" collapsed="false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4" t="str">
        <f aca="false">IF(OR(L187="",T187=""),"",VALUE(MID(L187,2,1))+MATCH(T187,Lists!$F$2:$F$5,0)-1+IF(P187="Yes",2,0)+IF(U187="Yes",1,0)+IF(O187="Yes",1,0))</f>
        <v/>
      </c>
      <c r="W187" s="25" t="str">
        <f aca="false">IF(V187="","",IF(OR(V187&gt;='Start Here'!$C$31,AND(P187="Yes",VALUE(MID(L187,2,1))&gt;=3)),"High",IF(V187&gt;='Start Here'!$C$32,"Medium","Low")))</f>
        <v/>
      </c>
      <c r="X187" s="23"/>
      <c r="Y187" s="25" t="str">
        <f aca="false">IF(X187&lt;&gt;"",X187,W187)</f>
        <v/>
      </c>
      <c r="Z187" s="23"/>
      <c r="AA187" s="23"/>
      <c r="AB187" s="23"/>
      <c r="AC187" s="23"/>
      <c r="AD187" s="23"/>
      <c r="AE187" s="26"/>
      <c r="AF187" s="26"/>
      <c r="AG187" s="24" t="str">
        <f aca="false">IF(Y187="High",'Start Here'!$D$31,IF(Y187="Medium",'Start Here'!$D$32,IF(Y187="Low",'Start Here'!$D$33,"")))</f>
        <v/>
      </c>
      <c r="AH187" s="27" t="str">
        <f aca="false">IF(OR(AF187="",AG187=""),"",DATE(YEAR(AF187),MONTH(AF187)+AG187,DAY(AF187)))</f>
        <v/>
      </c>
      <c r="AI187" s="25" t="str">
        <f aca="true">IF(B187="","",IF(H187="Retired","Retired",IF(AF187="","Not reviewed",IF(AH187="","",IF(AH187&lt;TODAY(),"Overdue",IF(AH187-TODAY()&lt;=30,"Due soon","OK"))))))</f>
        <v/>
      </c>
    </row>
    <row r="188" customFormat="false" ht="15" hidden="false" customHeight="false" outlineLevel="0" collapsed="false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4" t="str">
        <f aca="false">IF(OR(L188="",T188=""),"",VALUE(MID(L188,2,1))+MATCH(T188,Lists!$F$2:$F$5,0)-1+IF(P188="Yes",2,0)+IF(U188="Yes",1,0)+IF(O188="Yes",1,0))</f>
        <v/>
      </c>
      <c r="W188" s="25" t="str">
        <f aca="false">IF(V188="","",IF(OR(V188&gt;='Start Here'!$C$31,AND(P188="Yes",VALUE(MID(L188,2,1))&gt;=3)),"High",IF(V188&gt;='Start Here'!$C$32,"Medium","Low")))</f>
        <v/>
      </c>
      <c r="X188" s="23"/>
      <c r="Y188" s="25" t="str">
        <f aca="false">IF(X188&lt;&gt;"",X188,W188)</f>
        <v/>
      </c>
      <c r="Z188" s="23"/>
      <c r="AA188" s="23"/>
      <c r="AB188" s="23"/>
      <c r="AC188" s="23"/>
      <c r="AD188" s="23"/>
      <c r="AE188" s="26"/>
      <c r="AF188" s="26"/>
      <c r="AG188" s="24" t="str">
        <f aca="false">IF(Y188="High",'Start Here'!$D$31,IF(Y188="Medium",'Start Here'!$D$32,IF(Y188="Low",'Start Here'!$D$33,"")))</f>
        <v/>
      </c>
      <c r="AH188" s="27" t="str">
        <f aca="false">IF(OR(AF188="",AG188=""),"",DATE(YEAR(AF188),MONTH(AF188)+AG188,DAY(AF188)))</f>
        <v/>
      </c>
      <c r="AI188" s="25" t="str">
        <f aca="true">IF(B188="","",IF(H188="Retired","Retired",IF(AF188="","Not reviewed",IF(AH188="","",IF(AH188&lt;TODAY(),"Overdue",IF(AH188-TODAY()&lt;=30,"Due soon","OK"))))))</f>
        <v/>
      </c>
    </row>
    <row r="189" customFormat="false" ht="15" hidden="false" customHeight="false" outlineLevel="0" collapsed="false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4" t="str">
        <f aca="false">IF(OR(L189="",T189=""),"",VALUE(MID(L189,2,1))+MATCH(T189,Lists!$F$2:$F$5,0)-1+IF(P189="Yes",2,0)+IF(U189="Yes",1,0)+IF(O189="Yes",1,0))</f>
        <v/>
      </c>
      <c r="W189" s="25" t="str">
        <f aca="false">IF(V189="","",IF(OR(V189&gt;='Start Here'!$C$31,AND(P189="Yes",VALUE(MID(L189,2,1))&gt;=3)),"High",IF(V189&gt;='Start Here'!$C$32,"Medium","Low")))</f>
        <v/>
      </c>
      <c r="X189" s="23"/>
      <c r="Y189" s="25" t="str">
        <f aca="false">IF(X189&lt;&gt;"",X189,W189)</f>
        <v/>
      </c>
      <c r="Z189" s="23"/>
      <c r="AA189" s="23"/>
      <c r="AB189" s="23"/>
      <c r="AC189" s="23"/>
      <c r="AD189" s="23"/>
      <c r="AE189" s="26"/>
      <c r="AF189" s="26"/>
      <c r="AG189" s="24" t="str">
        <f aca="false">IF(Y189="High",'Start Here'!$D$31,IF(Y189="Medium",'Start Here'!$D$32,IF(Y189="Low",'Start Here'!$D$33,"")))</f>
        <v/>
      </c>
      <c r="AH189" s="27" t="str">
        <f aca="false">IF(OR(AF189="",AG189=""),"",DATE(YEAR(AF189),MONTH(AF189)+AG189,DAY(AF189)))</f>
        <v/>
      </c>
      <c r="AI189" s="25" t="str">
        <f aca="true">IF(B189="","",IF(H189="Retired","Retired",IF(AF189="","Not reviewed",IF(AH189="","",IF(AH189&lt;TODAY(),"Overdue",IF(AH189-TODAY()&lt;=30,"Due soon","OK"))))))</f>
        <v/>
      </c>
    </row>
    <row r="190" customFormat="false" ht="15" hidden="false" customHeight="false" outlineLevel="0" collapsed="false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4" t="str">
        <f aca="false">IF(OR(L190="",T190=""),"",VALUE(MID(L190,2,1))+MATCH(T190,Lists!$F$2:$F$5,0)-1+IF(P190="Yes",2,0)+IF(U190="Yes",1,0)+IF(O190="Yes",1,0))</f>
        <v/>
      </c>
      <c r="W190" s="25" t="str">
        <f aca="false">IF(V190="","",IF(OR(V190&gt;='Start Here'!$C$31,AND(P190="Yes",VALUE(MID(L190,2,1))&gt;=3)),"High",IF(V190&gt;='Start Here'!$C$32,"Medium","Low")))</f>
        <v/>
      </c>
      <c r="X190" s="23"/>
      <c r="Y190" s="25" t="str">
        <f aca="false">IF(X190&lt;&gt;"",X190,W190)</f>
        <v/>
      </c>
      <c r="Z190" s="23"/>
      <c r="AA190" s="23"/>
      <c r="AB190" s="23"/>
      <c r="AC190" s="23"/>
      <c r="AD190" s="23"/>
      <c r="AE190" s="26"/>
      <c r="AF190" s="26"/>
      <c r="AG190" s="24" t="str">
        <f aca="false">IF(Y190="High",'Start Here'!$D$31,IF(Y190="Medium",'Start Here'!$D$32,IF(Y190="Low",'Start Here'!$D$33,"")))</f>
        <v/>
      </c>
      <c r="AH190" s="27" t="str">
        <f aca="false">IF(OR(AF190="",AG190=""),"",DATE(YEAR(AF190),MONTH(AF190)+AG190,DAY(AF190)))</f>
        <v/>
      </c>
      <c r="AI190" s="25" t="str">
        <f aca="true">IF(B190="","",IF(H190="Retired","Retired",IF(AF190="","Not reviewed",IF(AH190="","",IF(AH190&lt;TODAY(),"Overdue",IF(AH190-TODAY()&lt;=30,"Due soon","OK"))))))</f>
        <v/>
      </c>
    </row>
    <row r="191" customFormat="false" ht="15" hidden="false" customHeight="false" outlineLevel="0" collapsed="false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4" t="str">
        <f aca="false">IF(OR(L191="",T191=""),"",VALUE(MID(L191,2,1))+MATCH(T191,Lists!$F$2:$F$5,0)-1+IF(P191="Yes",2,0)+IF(U191="Yes",1,0)+IF(O191="Yes",1,0))</f>
        <v/>
      </c>
      <c r="W191" s="25" t="str">
        <f aca="false">IF(V191="","",IF(OR(V191&gt;='Start Here'!$C$31,AND(P191="Yes",VALUE(MID(L191,2,1))&gt;=3)),"High",IF(V191&gt;='Start Here'!$C$32,"Medium","Low")))</f>
        <v/>
      </c>
      <c r="X191" s="23"/>
      <c r="Y191" s="25" t="str">
        <f aca="false">IF(X191&lt;&gt;"",X191,W191)</f>
        <v/>
      </c>
      <c r="Z191" s="23"/>
      <c r="AA191" s="23"/>
      <c r="AB191" s="23"/>
      <c r="AC191" s="23"/>
      <c r="AD191" s="23"/>
      <c r="AE191" s="26"/>
      <c r="AF191" s="26"/>
      <c r="AG191" s="24" t="str">
        <f aca="false">IF(Y191="High",'Start Here'!$D$31,IF(Y191="Medium",'Start Here'!$D$32,IF(Y191="Low",'Start Here'!$D$33,"")))</f>
        <v/>
      </c>
      <c r="AH191" s="27" t="str">
        <f aca="false">IF(OR(AF191="",AG191=""),"",DATE(YEAR(AF191),MONTH(AF191)+AG191,DAY(AF191)))</f>
        <v/>
      </c>
      <c r="AI191" s="25" t="str">
        <f aca="true">IF(B191="","",IF(H191="Retired","Retired",IF(AF191="","Not reviewed",IF(AH191="","",IF(AH191&lt;TODAY(),"Overdue",IF(AH191-TODAY()&lt;=30,"Due soon","OK"))))))</f>
        <v/>
      </c>
    </row>
    <row r="192" customFormat="false" ht="15" hidden="false" customHeight="false" outlineLevel="0" collapsed="false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4" t="str">
        <f aca="false">IF(OR(L192="",T192=""),"",VALUE(MID(L192,2,1))+MATCH(T192,Lists!$F$2:$F$5,0)-1+IF(P192="Yes",2,0)+IF(U192="Yes",1,0)+IF(O192="Yes",1,0))</f>
        <v/>
      </c>
      <c r="W192" s="25" t="str">
        <f aca="false">IF(V192="","",IF(OR(V192&gt;='Start Here'!$C$31,AND(P192="Yes",VALUE(MID(L192,2,1))&gt;=3)),"High",IF(V192&gt;='Start Here'!$C$32,"Medium","Low")))</f>
        <v/>
      </c>
      <c r="X192" s="23"/>
      <c r="Y192" s="25" t="str">
        <f aca="false">IF(X192&lt;&gt;"",X192,W192)</f>
        <v/>
      </c>
      <c r="Z192" s="23"/>
      <c r="AA192" s="23"/>
      <c r="AB192" s="23"/>
      <c r="AC192" s="23"/>
      <c r="AD192" s="23"/>
      <c r="AE192" s="26"/>
      <c r="AF192" s="26"/>
      <c r="AG192" s="24" t="str">
        <f aca="false">IF(Y192="High",'Start Here'!$D$31,IF(Y192="Medium",'Start Here'!$D$32,IF(Y192="Low",'Start Here'!$D$33,"")))</f>
        <v/>
      </c>
      <c r="AH192" s="27" t="str">
        <f aca="false">IF(OR(AF192="",AG192=""),"",DATE(YEAR(AF192),MONTH(AF192)+AG192,DAY(AF192)))</f>
        <v/>
      </c>
      <c r="AI192" s="25" t="str">
        <f aca="true">IF(B192="","",IF(H192="Retired","Retired",IF(AF192="","Not reviewed",IF(AH192="","",IF(AH192&lt;TODAY(),"Overdue",IF(AH192-TODAY()&lt;=30,"Due soon","OK"))))))</f>
        <v/>
      </c>
    </row>
    <row r="193" customFormat="false" ht="15" hidden="false" customHeight="false" outlineLevel="0" collapsed="false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4" t="str">
        <f aca="false">IF(OR(L193="",T193=""),"",VALUE(MID(L193,2,1))+MATCH(T193,Lists!$F$2:$F$5,0)-1+IF(P193="Yes",2,0)+IF(U193="Yes",1,0)+IF(O193="Yes",1,0))</f>
        <v/>
      </c>
      <c r="W193" s="25" t="str">
        <f aca="false">IF(V193="","",IF(OR(V193&gt;='Start Here'!$C$31,AND(P193="Yes",VALUE(MID(L193,2,1))&gt;=3)),"High",IF(V193&gt;='Start Here'!$C$32,"Medium","Low")))</f>
        <v/>
      </c>
      <c r="X193" s="23"/>
      <c r="Y193" s="25" t="str">
        <f aca="false">IF(X193&lt;&gt;"",X193,W193)</f>
        <v/>
      </c>
      <c r="Z193" s="23"/>
      <c r="AA193" s="23"/>
      <c r="AB193" s="23"/>
      <c r="AC193" s="23"/>
      <c r="AD193" s="23"/>
      <c r="AE193" s="26"/>
      <c r="AF193" s="26"/>
      <c r="AG193" s="24" t="str">
        <f aca="false">IF(Y193="High",'Start Here'!$D$31,IF(Y193="Medium",'Start Here'!$D$32,IF(Y193="Low",'Start Here'!$D$33,"")))</f>
        <v/>
      </c>
      <c r="AH193" s="27" t="str">
        <f aca="false">IF(OR(AF193="",AG193=""),"",DATE(YEAR(AF193),MONTH(AF193)+AG193,DAY(AF193)))</f>
        <v/>
      </c>
      <c r="AI193" s="25" t="str">
        <f aca="true">IF(B193="","",IF(H193="Retired","Retired",IF(AF193="","Not reviewed",IF(AH193="","",IF(AH193&lt;TODAY(),"Overdue",IF(AH193-TODAY()&lt;=30,"Due soon","OK"))))))</f>
        <v/>
      </c>
    </row>
    <row r="194" customFormat="false" ht="15" hidden="false" customHeight="false" outlineLevel="0" collapsed="false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4" t="str">
        <f aca="false">IF(OR(L194="",T194=""),"",VALUE(MID(L194,2,1))+MATCH(T194,Lists!$F$2:$F$5,0)-1+IF(P194="Yes",2,0)+IF(U194="Yes",1,0)+IF(O194="Yes",1,0))</f>
        <v/>
      </c>
      <c r="W194" s="25" t="str">
        <f aca="false">IF(V194="","",IF(OR(V194&gt;='Start Here'!$C$31,AND(P194="Yes",VALUE(MID(L194,2,1))&gt;=3)),"High",IF(V194&gt;='Start Here'!$C$32,"Medium","Low")))</f>
        <v/>
      </c>
      <c r="X194" s="23"/>
      <c r="Y194" s="25" t="str">
        <f aca="false">IF(X194&lt;&gt;"",X194,W194)</f>
        <v/>
      </c>
      <c r="Z194" s="23"/>
      <c r="AA194" s="23"/>
      <c r="AB194" s="23"/>
      <c r="AC194" s="23"/>
      <c r="AD194" s="23"/>
      <c r="AE194" s="26"/>
      <c r="AF194" s="26"/>
      <c r="AG194" s="24" t="str">
        <f aca="false">IF(Y194="High",'Start Here'!$D$31,IF(Y194="Medium",'Start Here'!$D$32,IF(Y194="Low",'Start Here'!$D$33,"")))</f>
        <v/>
      </c>
      <c r="AH194" s="27" t="str">
        <f aca="false">IF(OR(AF194="",AG194=""),"",DATE(YEAR(AF194),MONTH(AF194)+AG194,DAY(AF194)))</f>
        <v/>
      </c>
      <c r="AI194" s="25" t="str">
        <f aca="true">IF(B194="","",IF(H194="Retired","Retired",IF(AF194="","Not reviewed",IF(AH194="","",IF(AH194&lt;TODAY(),"Overdue",IF(AH194-TODAY()&lt;=30,"Due soon","OK"))))))</f>
        <v/>
      </c>
    </row>
    <row r="195" customFormat="false" ht="15" hidden="false" customHeight="false" outlineLevel="0" collapsed="false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4" t="str">
        <f aca="false">IF(OR(L195="",T195=""),"",VALUE(MID(L195,2,1))+MATCH(T195,Lists!$F$2:$F$5,0)-1+IF(P195="Yes",2,0)+IF(U195="Yes",1,0)+IF(O195="Yes",1,0))</f>
        <v/>
      </c>
      <c r="W195" s="25" t="str">
        <f aca="false">IF(V195="","",IF(OR(V195&gt;='Start Here'!$C$31,AND(P195="Yes",VALUE(MID(L195,2,1))&gt;=3)),"High",IF(V195&gt;='Start Here'!$C$32,"Medium","Low")))</f>
        <v/>
      </c>
      <c r="X195" s="23"/>
      <c r="Y195" s="25" t="str">
        <f aca="false">IF(X195&lt;&gt;"",X195,W195)</f>
        <v/>
      </c>
      <c r="Z195" s="23"/>
      <c r="AA195" s="23"/>
      <c r="AB195" s="23"/>
      <c r="AC195" s="23"/>
      <c r="AD195" s="23"/>
      <c r="AE195" s="26"/>
      <c r="AF195" s="26"/>
      <c r="AG195" s="24" t="str">
        <f aca="false">IF(Y195="High",'Start Here'!$D$31,IF(Y195="Medium",'Start Here'!$D$32,IF(Y195="Low",'Start Here'!$D$33,"")))</f>
        <v/>
      </c>
      <c r="AH195" s="27" t="str">
        <f aca="false">IF(OR(AF195="",AG195=""),"",DATE(YEAR(AF195),MONTH(AF195)+AG195,DAY(AF195)))</f>
        <v/>
      </c>
      <c r="AI195" s="25" t="str">
        <f aca="true">IF(B195="","",IF(H195="Retired","Retired",IF(AF195="","Not reviewed",IF(AH195="","",IF(AH195&lt;TODAY(),"Overdue",IF(AH195-TODAY()&lt;=30,"Due soon","OK"))))))</f>
        <v/>
      </c>
    </row>
    <row r="196" customFormat="false" ht="15" hidden="false" customHeight="false" outlineLevel="0" collapsed="false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4" t="str">
        <f aca="false">IF(OR(L196="",T196=""),"",VALUE(MID(L196,2,1))+MATCH(T196,Lists!$F$2:$F$5,0)-1+IF(P196="Yes",2,0)+IF(U196="Yes",1,0)+IF(O196="Yes",1,0))</f>
        <v/>
      </c>
      <c r="W196" s="25" t="str">
        <f aca="false">IF(V196="","",IF(OR(V196&gt;='Start Here'!$C$31,AND(P196="Yes",VALUE(MID(L196,2,1))&gt;=3)),"High",IF(V196&gt;='Start Here'!$C$32,"Medium","Low")))</f>
        <v/>
      </c>
      <c r="X196" s="23"/>
      <c r="Y196" s="25" t="str">
        <f aca="false">IF(X196&lt;&gt;"",X196,W196)</f>
        <v/>
      </c>
      <c r="Z196" s="23"/>
      <c r="AA196" s="23"/>
      <c r="AB196" s="23"/>
      <c r="AC196" s="23"/>
      <c r="AD196" s="23"/>
      <c r="AE196" s="26"/>
      <c r="AF196" s="26"/>
      <c r="AG196" s="24" t="str">
        <f aca="false">IF(Y196="High",'Start Here'!$D$31,IF(Y196="Medium",'Start Here'!$D$32,IF(Y196="Low",'Start Here'!$D$33,"")))</f>
        <v/>
      </c>
      <c r="AH196" s="27" t="str">
        <f aca="false">IF(OR(AF196="",AG196=""),"",DATE(YEAR(AF196),MONTH(AF196)+AG196,DAY(AF196)))</f>
        <v/>
      </c>
      <c r="AI196" s="25" t="str">
        <f aca="true">IF(B196="","",IF(H196="Retired","Retired",IF(AF196="","Not reviewed",IF(AH196="","",IF(AH196&lt;TODAY(),"Overdue",IF(AH196-TODAY()&lt;=30,"Due soon","OK"))))))</f>
        <v/>
      </c>
    </row>
    <row r="197" customFormat="false" ht="15" hidden="false" customHeight="false" outlineLevel="0" collapsed="false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4" t="str">
        <f aca="false">IF(OR(L197="",T197=""),"",VALUE(MID(L197,2,1))+MATCH(T197,Lists!$F$2:$F$5,0)-1+IF(P197="Yes",2,0)+IF(U197="Yes",1,0)+IF(O197="Yes",1,0))</f>
        <v/>
      </c>
      <c r="W197" s="25" t="str">
        <f aca="false">IF(V197="","",IF(OR(V197&gt;='Start Here'!$C$31,AND(P197="Yes",VALUE(MID(L197,2,1))&gt;=3)),"High",IF(V197&gt;='Start Here'!$C$32,"Medium","Low")))</f>
        <v/>
      </c>
      <c r="X197" s="23"/>
      <c r="Y197" s="25" t="str">
        <f aca="false">IF(X197&lt;&gt;"",X197,W197)</f>
        <v/>
      </c>
      <c r="Z197" s="23"/>
      <c r="AA197" s="23"/>
      <c r="AB197" s="23"/>
      <c r="AC197" s="23"/>
      <c r="AD197" s="23"/>
      <c r="AE197" s="26"/>
      <c r="AF197" s="26"/>
      <c r="AG197" s="24" t="str">
        <f aca="false">IF(Y197="High",'Start Here'!$D$31,IF(Y197="Medium",'Start Here'!$D$32,IF(Y197="Low",'Start Here'!$D$33,"")))</f>
        <v/>
      </c>
      <c r="AH197" s="27" t="str">
        <f aca="false">IF(OR(AF197="",AG197=""),"",DATE(YEAR(AF197),MONTH(AF197)+AG197,DAY(AF197)))</f>
        <v/>
      </c>
      <c r="AI197" s="25" t="str">
        <f aca="true">IF(B197="","",IF(H197="Retired","Retired",IF(AF197="","Not reviewed",IF(AH197="","",IF(AH197&lt;TODAY(),"Overdue",IF(AH197-TODAY()&lt;=30,"Due soon","OK"))))))</f>
        <v/>
      </c>
    </row>
    <row r="198" customFormat="false" ht="15" hidden="false" customHeight="false" outlineLevel="0" collapsed="false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4" t="str">
        <f aca="false">IF(OR(L198="",T198=""),"",VALUE(MID(L198,2,1))+MATCH(T198,Lists!$F$2:$F$5,0)-1+IF(P198="Yes",2,0)+IF(U198="Yes",1,0)+IF(O198="Yes",1,0))</f>
        <v/>
      </c>
      <c r="W198" s="25" t="str">
        <f aca="false">IF(V198="","",IF(OR(V198&gt;='Start Here'!$C$31,AND(P198="Yes",VALUE(MID(L198,2,1))&gt;=3)),"High",IF(V198&gt;='Start Here'!$C$32,"Medium","Low")))</f>
        <v/>
      </c>
      <c r="X198" s="23"/>
      <c r="Y198" s="25" t="str">
        <f aca="false">IF(X198&lt;&gt;"",X198,W198)</f>
        <v/>
      </c>
      <c r="Z198" s="23"/>
      <c r="AA198" s="23"/>
      <c r="AB198" s="23"/>
      <c r="AC198" s="23"/>
      <c r="AD198" s="23"/>
      <c r="AE198" s="26"/>
      <c r="AF198" s="26"/>
      <c r="AG198" s="24" t="str">
        <f aca="false">IF(Y198="High",'Start Here'!$D$31,IF(Y198="Medium",'Start Here'!$D$32,IF(Y198="Low",'Start Here'!$D$33,"")))</f>
        <v/>
      </c>
      <c r="AH198" s="27" t="str">
        <f aca="false">IF(OR(AF198="",AG198=""),"",DATE(YEAR(AF198),MONTH(AF198)+AG198,DAY(AF198)))</f>
        <v/>
      </c>
      <c r="AI198" s="25" t="str">
        <f aca="true">IF(B198="","",IF(H198="Retired","Retired",IF(AF198="","Not reviewed",IF(AH198="","",IF(AH198&lt;TODAY(),"Overdue",IF(AH198-TODAY()&lt;=30,"Due soon","OK"))))))</f>
        <v/>
      </c>
    </row>
    <row r="199" customFormat="false" ht="15" hidden="false" customHeight="false" outlineLevel="0" collapsed="false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4" t="str">
        <f aca="false">IF(OR(L199="",T199=""),"",VALUE(MID(L199,2,1))+MATCH(T199,Lists!$F$2:$F$5,0)-1+IF(P199="Yes",2,0)+IF(U199="Yes",1,0)+IF(O199="Yes",1,0))</f>
        <v/>
      </c>
      <c r="W199" s="25" t="str">
        <f aca="false">IF(V199="","",IF(OR(V199&gt;='Start Here'!$C$31,AND(P199="Yes",VALUE(MID(L199,2,1))&gt;=3)),"High",IF(V199&gt;='Start Here'!$C$32,"Medium","Low")))</f>
        <v/>
      </c>
      <c r="X199" s="23"/>
      <c r="Y199" s="25" t="str">
        <f aca="false">IF(X199&lt;&gt;"",X199,W199)</f>
        <v/>
      </c>
      <c r="Z199" s="23"/>
      <c r="AA199" s="23"/>
      <c r="AB199" s="23"/>
      <c r="AC199" s="23"/>
      <c r="AD199" s="23"/>
      <c r="AE199" s="26"/>
      <c r="AF199" s="26"/>
      <c r="AG199" s="24" t="str">
        <f aca="false">IF(Y199="High",'Start Here'!$D$31,IF(Y199="Medium",'Start Here'!$D$32,IF(Y199="Low",'Start Here'!$D$33,"")))</f>
        <v/>
      </c>
      <c r="AH199" s="27" t="str">
        <f aca="false">IF(OR(AF199="",AG199=""),"",DATE(YEAR(AF199),MONTH(AF199)+AG199,DAY(AF199)))</f>
        <v/>
      </c>
      <c r="AI199" s="25" t="str">
        <f aca="true">IF(B199="","",IF(H199="Retired","Retired",IF(AF199="","Not reviewed",IF(AH199="","",IF(AH199&lt;TODAY(),"Overdue",IF(AH199-TODAY()&lt;=30,"Due soon","OK"))))))</f>
        <v/>
      </c>
    </row>
    <row r="200" customFormat="false" ht="15" hidden="false" customHeight="false" outlineLevel="0" collapsed="false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4" t="str">
        <f aca="false">IF(OR(L200="",T200=""),"",VALUE(MID(L200,2,1))+MATCH(T200,Lists!$F$2:$F$5,0)-1+IF(P200="Yes",2,0)+IF(U200="Yes",1,0)+IF(O200="Yes",1,0))</f>
        <v/>
      </c>
      <c r="W200" s="25" t="str">
        <f aca="false">IF(V200="","",IF(OR(V200&gt;='Start Here'!$C$31,AND(P200="Yes",VALUE(MID(L200,2,1))&gt;=3)),"High",IF(V200&gt;='Start Here'!$C$32,"Medium","Low")))</f>
        <v/>
      </c>
      <c r="X200" s="23"/>
      <c r="Y200" s="25" t="str">
        <f aca="false">IF(X200&lt;&gt;"",X200,W200)</f>
        <v/>
      </c>
      <c r="Z200" s="23"/>
      <c r="AA200" s="23"/>
      <c r="AB200" s="23"/>
      <c r="AC200" s="23"/>
      <c r="AD200" s="23"/>
      <c r="AE200" s="26"/>
      <c r="AF200" s="26"/>
      <c r="AG200" s="24" t="str">
        <f aca="false">IF(Y200="High",'Start Here'!$D$31,IF(Y200="Medium",'Start Here'!$D$32,IF(Y200="Low",'Start Here'!$D$33,"")))</f>
        <v/>
      </c>
      <c r="AH200" s="27" t="str">
        <f aca="false">IF(OR(AF200="",AG200=""),"",DATE(YEAR(AF200),MONTH(AF200)+AG200,DAY(AF200)))</f>
        <v/>
      </c>
      <c r="AI200" s="25" t="str">
        <f aca="true">IF(B200="","",IF(H200="Retired","Retired",IF(AF200="","Not reviewed",IF(AH200="","",IF(AH200&lt;TODAY(),"Overdue",IF(AH200-TODAY()&lt;=30,"Due soon","OK"))))))</f>
        <v/>
      </c>
    </row>
    <row r="201" customFormat="false" ht="15" hidden="false" customHeight="false" outlineLevel="0" collapsed="false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4" t="str">
        <f aca="false">IF(OR(L201="",T201=""),"",VALUE(MID(L201,2,1))+MATCH(T201,Lists!$F$2:$F$5,0)-1+IF(P201="Yes",2,0)+IF(U201="Yes",1,0)+IF(O201="Yes",1,0))</f>
        <v/>
      </c>
      <c r="W201" s="25" t="str">
        <f aca="false">IF(V201="","",IF(OR(V201&gt;='Start Here'!$C$31,AND(P201="Yes",VALUE(MID(L201,2,1))&gt;=3)),"High",IF(V201&gt;='Start Here'!$C$32,"Medium","Low")))</f>
        <v/>
      </c>
      <c r="X201" s="23"/>
      <c r="Y201" s="25" t="str">
        <f aca="false">IF(X201&lt;&gt;"",X201,W201)</f>
        <v/>
      </c>
      <c r="Z201" s="23"/>
      <c r="AA201" s="23"/>
      <c r="AB201" s="23"/>
      <c r="AC201" s="23"/>
      <c r="AD201" s="23"/>
      <c r="AE201" s="26"/>
      <c r="AF201" s="26"/>
      <c r="AG201" s="24" t="str">
        <f aca="false">IF(Y201="High",'Start Here'!$D$31,IF(Y201="Medium",'Start Here'!$D$32,IF(Y201="Low",'Start Here'!$D$33,"")))</f>
        <v/>
      </c>
      <c r="AH201" s="27" t="str">
        <f aca="false">IF(OR(AF201="",AG201=""),"",DATE(YEAR(AF201),MONTH(AF201)+AG201,DAY(AF201)))</f>
        <v/>
      </c>
      <c r="AI201" s="25" t="str">
        <f aca="true">IF(B201="","",IF(H201="Retired","Retired",IF(AF201="","Not reviewed",IF(AH201="","",IF(AH201&lt;TODAY(),"Overdue",IF(AH201-TODAY()&lt;=30,"Due soon","OK"))))))</f>
        <v/>
      </c>
    </row>
    <row r="202" customFormat="false" ht="15" hidden="false" customHeight="false" outlineLevel="0" collapsed="false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4" t="str">
        <f aca="false">IF(OR(L202="",T202=""),"",VALUE(MID(L202,2,1))+MATCH(T202,Lists!$F$2:$F$5,0)-1+IF(P202="Yes",2,0)+IF(U202="Yes",1,0)+IF(O202="Yes",1,0))</f>
        <v/>
      </c>
      <c r="W202" s="25" t="str">
        <f aca="false">IF(V202="","",IF(OR(V202&gt;='Start Here'!$C$31,AND(P202="Yes",VALUE(MID(L202,2,1))&gt;=3)),"High",IF(V202&gt;='Start Here'!$C$32,"Medium","Low")))</f>
        <v/>
      </c>
      <c r="X202" s="23"/>
      <c r="Y202" s="25" t="str">
        <f aca="false">IF(X202&lt;&gt;"",X202,W202)</f>
        <v/>
      </c>
      <c r="Z202" s="23"/>
      <c r="AA202" s="23"/>
      <c r="AB202" s="23"/>
      <c r="AC202" s="23"/>
      <c r="AD202" s="23"/>
      <c r="AE202" s="26"/>
      <c r="AF202" s="26"/>
      <c r="AG202" s="24" t="str">
        <f aca="false">IF(Y202="High",'Start Here'!$D$31,IF(Y202="Medium",'Start Here'!$D$32,IF(Y202="Low",'Start Here'!$D$33,"")))</f>
        <v/>
      </c>
      <c r="AH202" s="27" t="str">
        <f aca="false">IF(OR(AF202="",AG202=""),"",DATE(YEAR(AF202),MONTH(AF202)+AG202,DAY(AF202)))</f>
        <v/>
      </c>
      <c r="AI202" s="25" t="str">
        <f aca="true">IF(B202="","",IF(H202="Retired","Retired",IF(AF202="","Not reviewed",IF(AH202="","",IF(AH202&lt;TODAY(),"Overdue",IF(AH202-TODAY()&lt;=30,"Due soon","OK"))))))</f>
        <v/>
      </c>
    </row>
    <row r="203" customFormat="false" ht="15" hidden="false" customHeight="false" outlineLevel="0" collapsed="false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4" t="str">
        <f aca="false">IF(OR(L203="",T203=""),"",VALUE(MID(L203,2,1))+MATCH(T203,Lists!$F$2:$F$5,0)-1+IF(P203="Yes",2,0)+IF(U203="Yes",1,0)+IF(O203="Yes",1,0))</f>
        <v/>
      </c>
      <c r="W203" s="25" t="str">
        <f aca="false">IF(V203="","",IF(OR(V203&gt;='Start Here'!$C$31,AND(P203="Yes",VALUE(MID(L203,2,1))&gt;=3)),"High",IF(V203&gt;='Start Here'!$C$32,"Medium","Low")))</f>
        <v/>
      </c>
      <c r="X203" s="23"/>
      <c r="Y203" s="25" t="str">
        <f aca="false">IF(X203&lt;&gt;"",X203,W203)</f>
        <v/>
      </c>
      <c r="Z203" s="23"/>
      <c r="AA203" s="23"/>
      <c r="AB203" s="23"/>
      <c r="AC203" s="23"/>
      <c r="AD203" s="23"/>
      <c r="AE203" s="26"/>
      <c r="AF203" s="26"/>
      <c r="AG203" s="24" t="str">
        <f aca="false">IF(Y203="High",'Start Here'!$D$31,IF(Y203="Medium",'Start Here'!$D$32,IF(Y203="Low",'Start Here'!$D$33,"")))</f>
        <v/>
      </c>
      <c r="AH203" s="27" t="str">
        <f aca="false">IF(OR(AF203="",AG203=""),"",DATE(YEAR(AF203),MONTH(AF203)+AG203,DAY(AF203)))</f>
        <v/>
      </c>
      <c r="AI203" s="25" t="str">
        <f aca="true">IF(B203="","",IF(H203="Retired","Retired",IF(AF203="","Not reviewed",IF(AH203="","",IF(AH203&lt;TODAY(),"Overdue",IF(AH203-TODAY()&lt;=30,"Due soon","OK"))))))</f>
        <v/>
      </c>
    </row>
    <row r="204" customFormat="false" ht="15" hidden="false" customHeight="false" outlineLevel="0" collapsed="false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4" t="str">
        <f aca="false">IF(OR(L204="",T204=""),"",VALUE(MID(L204,2,1))+MATCH(T204,Lists!$F$2:$F$5,0)-1+IF(P204="Yes",2,0)+IF(U204="Yes",1,0)+IF(O204="Yes",1,0))</f>
        <v/>
      </c>
      <c r="W204" s="25" t="str">
        <f aca="false">IF(V204="","",IF(OR(V204&gt;='Start Here'!$C$31,AND(P204="Yes",VALUE(MID(L204,2,1))&gt;=3)),"High",IF(V204&gt;='Start Here'!$C$32,"Medium","Low")))</f>
        <v/>
      </c>
      <c r="X204" s="23"/>
      <c r="Y204" s="25" t="str">
        <f aca="false">IF(X204&lt;&gt;"",X204,W204)</f>
        <v/>
      </c>
      <c r="Z204" s="23"/>
      <c r="AA204" s="23"/>
      <c r="AB204" s="23"/>
      <c r="AC204" s="23"/>
      <c r="AD204" s="23"/>
      <c r="AE204" s="26"/>
      <c r="AF204" s="26"/>
      <c r="AG204" s="24" t="str">
        <f aca="false">IF(Y204="High",'Start Here'!$D$31,IF(Y204="Medium",'Start Here'!$D$32,IF(Y204="Low",'Start Here'!$D$33,"")))</f>
        <v/>
      </c>
      <c r="AH204" s="27" t="str">
        <f aca="false">IF(OR(AF204="",AG204=""),"",DATE(YEAR(AF204),MONTH(AF204)+AG204,DAY(AF204)))</f>
        <v/>
      </c>
      <c r="AI204" s="25" t="str">
        <f aca="true">IF(B204="","",IF(H204="Retired","Retired",IF(AF204="","Not reviewed",IF(AH204="","",IF(AH204&lt;TODAY(),"Overdue",IF(AH204-TODAY()&lt;=30,"Due soon","OK"))))))</f>
        <v/>
      </c>
    </row>
    <row r="205" customFormat="false" ht="15" hidden="false" customHeight="false" outlineLevel="0" collapsed="false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4" t="str">
        <f aca="false">IF(OR(L205="",T205=""),"",VALUE(MID(L205,2,1))+MATCH(T205,Lists!$F$2:$F$5,0)-1+IF(P205="Yes",2,0)+IF(U205="Yes",1,0)+IF(O205="Yes",1,0))</f>
        <v/>
      </c>
      <c r="W205" s="25" t="str">
        <f aca="false">IF(V205="","",IF(OR(V205&gt;='Start Here'!$C$31,AND(P205="Yes",VALUE(MID(L205,2,1))&gt;=3)),"High",IF(V205&gt;='Start Here'!$C$32,"Medium","Low")))</f>
        <v/>
      </c>
      <c r="X205" s="23"/>
      <c r="Y205" s="25" t="str">
        <f aca="false">IF(X205&lt;&gt;"",X205,W205)</f>
        <v/>
      </c>
      <c r="Z205" s="23"/>
      <c r="AA205" s="23"/>
      <c r="AB205" s="23"/>
      <c r="AC205" s="23"/>
      <c r="AD205" s="23"/>
      <c r="AE205" s="26"/>
      <c r="AF205" s="26"/>
      <c r="AG205" s="24" t="str">
        <f aca="false">IF(Y205="High",'Start Here'!$D$31,IF(Y205="Medium",'Start Here'!$D$32,IF(Y205="Low",'Start Here'!$D$33,"")))</f>
        <v/>
      </c>
      <c r="AH205" s="27" t="str">
        <f aca="false">IF(OR(AF205="",AG205=""),"",DATE(YEAR(AF205),MONTH(AF205)+AG205,DAY(AF205)))</f>
        <v/>
      </c>
      <c r="AI205" s="25" t="str">
        <f aca="true">IF(B205="","",IF(H205="Retired","Retired",IF(AF205="","Not reviewed",IF(AH205="","",IF(AH205&lt;TODAY(),"Overdue",IF(AH205-TODAY()&lt;=30,"Due soon","OK"))))))</f>
        <v/>
      </c>
    </row>
  </sheetData>
  <autoFilter ref="A5:AI205"/>
  <mergeCells count="7">
    <mergeCell ref="A1:L1"/>
    <mergeCell ref="A4:H4"/>
    <mergeCell ref="I4:K4"/>
    <mergeCell ref="L4:P4"/>
    <mergeCell ref="Q4:U4"/>
    <mergeCell ref="V4:AC4"/>
    <mergeCell ref="AD4:AI4"/>
  </mergeCells>
  <conditionalFormatting sqref="Y6:Y205">
    <cfRule type="expression" priority="2" aboveAverage="0" equalAverage="0" bottom="0" percent="0" rank="0" text="" dxfId="8">
      <formula>Y6="High"</formula>
    </cfRule>
    <cfRule type="expression" priority="3" aboveAverage="0" equalAverage="0" bottom="0" percent="0" rank="0" text="" dxfId="9">
      <formula>Y6="Medium"</formula>
    </cfRule>
    <cfRule type="expression" priority="4" aboveAverage="0" equalAverage="0" bottom="0" percent="0" rank="0" text="" dxfId="10">
      <formula>Y6="Low"</formula>
    </cfRule>
  </conditionalFormatting>
  <conditionalFormatting sqref="W6:W205">
    <cfRule type="expression" priority="5" aboveAverage="0" equalAverage="0" bottom="0" percent="0" rank="0" text="" dxfId="8">
      <formula>W6="High"</formula>
    </cfRule>
    <cfRule type="expression" priority="6" aboveAverage="0" equalAverage="0" bottom="0" percent="0" rank="0" text="" dxfId="9">
      <formula>W6="Medium"</formula>
    </cfRule>
    <cfRule type="expression" priority="7" aboveAverage="0" equalAverage="0" bottom="0" percent="0" rank="0" text="" dxfId="10">
      <formula>W6="Low"</formula>
    </cfRule>
  </conditionalFormatting>
  <conditionalFormatting sqref="AI6:AI205">
    <cfRule type="expression" priority="8" aboveAverage="0" equalAverage="0" bottom="0" percent="0" rank="0" text="" dxfId="8">
      <formula>AI6="Overdue"</formula>
    </cfRule>
    <cfRule type="expression" priority="9" aboveAverage="0" equalAverage="0" bottom="0" percent="0" rank="0" text="" dxfId="9">
      <formula>AI6="Due soon"</formula>
    </cfRule>
    <cfRule type="expression" priority="10" aboveAverage="0" equalAverage="0" bottom="0" percent="0" rank="0" text="" dxfId="10">
      <formula>AI6="OK"</formula>
    </cfRule>
    <cfRule type="expression" priority="11" aboveAverage="0" equalAverage="0" bottom="0" percent="0" rank="0" text="" dxfId="9">
      <formula>AI6="Not reviewed"</formula>
    </cfRule>
  </conditionalFormatting>
  <conditionalFormatting sqref="AA6:AA205">
    <cfRule type="expression" priority="12" aboveAverage="0" equalAverage="0" bottom="0" percent="0" rank="0" text="" dxfId="11">
      <formula>AND(B6&lt;&gt;"",AA6="")</formula>
    </cfRule>
  </conditionalFormatting>
  <dataValidations count="9">
    <dataValidation allowBlank="true" errorStyle="stop" operator="between" showDropDown="false" showErrorMessage="false" showInputMessage="false" sqref="H6:H205" type="list">
      <formula1>Lists!$A$2:$A$6</formula1>
      <formula2>0</formula2>
    </dataValidation>
    <dataValidation allowBlank="true" errorStyle="stop" operator="between" showDropDown="false" showErrorMessage="false" showInputMessage="false" sqref="Z6:Z205" type="list">
      <formula1>Lists!$H$2:$H$6</formula1>
      <formula2>0</formula2>
    </dataValidation>
    <dataValidation allowBlank="true" errorStyle="stop" operator="between" showDropDown="false" showErrorMessage="false" showInputMessage="false" sqref="X6:X205" type="list">
      <formula1>Lists!$G$2:$G$4</formula1>
      <formula2>0</formula2>
    </dataValidation>
    <dataValidation allowBlank="true" errorStyle="stop" operator="between" showDropDown="false" showErrorMessage="false" showInputMessage="false" sqref="L6:L205" type="list">
      <formula1>Lists!$C$2:$C$6</formula1>
      <formula2>0</formula2>
    </dataValidation>
    <dataValidation allowBlank="true" errorStyle="stop" operator="between" showDropDown="false" showErrorMessage="false" showInputMessage="false" sqref="T6:T205" type="list">
      <formula1>Lists!$F$2:$F$5</formula1>
      <formula2>0</formula2>
    </dataValidation>
    <dataValidation allowBlank="true" errorStyle="stop" operator="between" showDropDown="false" showErrorMessage="false" showInputMessage="false" sqref="I6:I205" type="list">
      <formula1>Lists!$B$2:$B$5</formula1>
      <formula2>0</formula2>
    </dataValidation>
    <dataValidation allowBlank="true" errorStyle="stop" operator="between" showDropDown="false" showErrorMessage="false" showInputMessage="false" sqref="Q6:Q205" type="list">
      <formula1>Lists!$E$2:$E$6</formula1>
      <formula2>0</formula2>
    </dataValidation>
    <dataValidation allowBlank="true" errorStyle="stop" operator="between" showDropDown="false" showErrorMessage="false" showInputMessage="false" sqref="O6:P205 U6:U205 AB6:AB205" type="list">
      <formula1>Lists!$D$2:$D$3</formula1>
      <formula2>0</formula2>
    </dataValidation>
    <dataValidation allowBlank="true" error="Enter a date" errorStyle="stop" operator="greaterThan" showDropDown="false" showErrorMessage="true" showInputMessage="false" sqref="AE6:AF205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12"/>
    <col collapsed="false" customWidth="true" hidden="false" outlineLevel="0" max="8" min="7" style="0" width="4"/>
  </cols>
  <sheetData>
    <row r="2" customFormat="false" ht="33.75" hidden="false" customHeight="true" outlineLevel="0" collapsed="false">
      <c r="B2" s="28" t="s">
        <v>120</v>
      </c>
      <c r="C2" s="28"/>
      <c r="D2" s="28"/>
      <c r="E2" s="28"/>
      <c r="F2" s="28"/>
    </row>
    <row r="4" customFormat="false" ht="15" hidden="false" customHeight="false" outlineLevel="0" collapsed="false">
      <c r="B4" s="29" t="s">
        <v>121</v>
      </c>
      <c r="E4" s="29" t="s">
        <v>122</v>
      </c>
    </row>
    <row r="5" customFormat="false" ht="26.8" hidden="false" customHeight="false" outlineLevel="0" collapsed="false">
      <c r="B5" s="30" t="n">
        <f aca="false">COUNTIFS('Agent Register'!$B$6:$B$205,"&lt;&gt;",'Agent Register'!$H$6:$H$205,"&lt;&gt;Retired")</f>
        <v>1</v>
      </c>
      <c r="E5" s="30" t="n">
        <f aca="false">COUNTIFS('Agent Register'!$B$6:$B$205,"&lt;&gt;",'Agent Register'!$Y$6:$Y$205,"High",'Agent Register'!$H$6:$H$205,"&lt;&gt;Retired")</f>
        <v>0</v>
      </c>
    </row>
    <row r="7" customFormat="false" ht="15" hidden="false" customHeight="false" outlineLevel="0" collapsed="false">
      <c r="B7" s="29" t="s">
        <v>123</v>
      </c>
      <c r="E7" s="29" t="s">
        <v>124</v>
      </c>
    </row>
    <row r="8" customFormat="false" ht="26.8" hidden="false" customHeight="false" outlineLevel="0" collapsed="false">
      <c r="B8" s="30" t="n">
        <f aca="false">COUNTIF('Agent Register'!$AI$6:$AI$205,"Overdue")</f>
        <v>0</v>
      </c>
      <c r="E8" s="30" t="n">
        <f aca="false">COUNTIF('Agent Register'!$AI$6:$AI$205,"Not reviewed")</f>
        <v>0</v>
      </c>
    </row>
    <row r="11" customFormat="false" ht="15" hidden="false" customHeight="false" outlineLevel="0" collapsed="false">
      <c r="B11" s="5" t="s">
        <v>125</v>
      </c>
      <c r="C11" s="31" t="s">
        <v>126</v>
      </c>
      <c r="E11" s="5" t="s">
        <v>127</v>
      </c>
      <c r="F11" s="31" t="s">
        <v>126</v>
      </c>
    </row>
    <row r="12" customFormat="false" ht="15" hidden="false" customHeight="false" outlineLevel="0" collapsed="false">
      <c r="B12" s="32" t="s">
        <v>50</v>
      </c>
      <c r="C12" s="33" t="n">
        <f aca="false">COUNTIFS('Agent Register'!$B$6:$B$205,"&lt;&gt;",'Agent Register'!$Y$6:$Y$205,"High")</f>
        <v>0</v>
      </c>
      <c r="E12" s="34" t="s">
        <v>13</v>
      </c>
      <c r="F12" s="33" t="n">
        <f aca="false">COUNTIFS('Agent Register'!$B$6:$B$205,"&lt;&gt;",'Agent Register'!$L$6:$L$205,"L0 Assist")</f>
        <v>0</v>
      </c>
    </row>
    <row r="13" customFormat="false" ht="15" hidden="false" customHeight="false" outlineLevel="0" collapsed="false">
      <c r="B13" s="35" t="s">
        <v>51</v>
      </c>
      <c r="C13" s="33" t="n">
        <f aca="false">COUNTIFS('Agent Register'!$B$6:$B$205,"&lt;&gt;",'Agent Register'!$Y$6:$Y$205,"Medium")</f>
        <v>1</v>
      </c>
      <c r="E13" s="34" t="s">
        <v>16</v>
      </c>
      <c r="F13" s="33" t="n">
        <f aca="false">COUNTIFS('Agent Register'!$B$6:$B$205,"&lt;&gt;",'Agent Register'!$L$6:$L$205,"L1 Draft")</f>
        <v>0</v>
      </c>
    </row>
    <row r="14" customFormat="false" ht="15" hidden="false" customHeight="false" outlineLevel="0" collapsed="false">
      <c r="B14" s="36" t="s">
        <v>52</v>
      </c>
      <c r="C14" s="33" t="n">
        <f aca="false">COUNTIFS('Agent Register'!$B$6:$B$205,"&lt;&gt;",'Agent Register'!$Y$6:$Y$205,"Low")</f>
        <v>0</v>
      </c>
      <c r="E14" s="34" t="s">
        <v>19</v>
      </c>
      <c r="F14" s="33" t="n">
        <f aca="false">COUNTIFS('Agent Register'!$B$6:$B$205,"&lt;&gt;",'Agent Register'!$L$6:$L$205,"L2 Act with checkpoints")</f>
        <v>1</v>
      </c>
    </row>
    <row r="15" customFormat="false" ht="15" hidden="false" customHeight="false" outlineLevel="0" collapsed="false">
      <c r="B15" s="34" t="s">
        <v>128</v>
      </c>
      <c r="C15" s="33" t="n">
        <f aca="false">COUNTIFS('Agent Register'!$B$6:$B$205,"&lt;&gt;",'Agent Register'!$Y$6:$Y$205,"")</f>
        <v>0</v>
      </c>
      <c r="E15" s="34" t="s">
        <v>22</v>
      </c>
      <c r="F15" s="33" t="n">
        <f aca="false">COUNTIFS('Agent Register'!$B$6:$B$205,"&lt;&gt;",'Agent Register'!$L$6:$L$205,"L3 Act and report")</f>
        <v>0</v>
      </c>
    </row>
    <row r="16" customFormat="false" ht="15" hidden="false" customHeight="false" outlineLevel="0" collapsed="false">
      <c r="E16" s="34" t="s">
        <v>25</v>
      </c>
      <c r="F16" s="33" t="n">
        <f aca="false">COUNTIFS('Agent Register'!$B$6:$B$205,"&lt;&gt;",'Agent Register'!$L$6:$L$205,"L4 Autonomous")</f>
        <v>0</v>
      </c>
    </row>
    <row r="18" customFormat="false" ht="15" hidden="false" customHeight="false" outlineLevel="0" collapsed="false">
      <c r="B18" s="5" t="s">
        <v>129</v>
      </c>
      <c r="C18" s="31" t="s">
        <v>126</v>
      </c>
      <c r="E18" s="5" t="s">
        <v>130</v>
      </c>
      <c r="F18" s="31" t="s">
        <v>126</v>
      </c>
    </row>
    <row r="19" customFormat="false" ht="15" hidden="false" customHeight="false" outlineLevel="0" collapsed="false">
      <c r="B19" s="34" t="s">
        <v>131</v>
      </c>
      <c r="C19" s="33" t="n">
        <f aca="false">COUNTIFS('Agent Register'!$B$6:$B$205,"&lt;&gt;",'Agent Register'!$H$6:$H$205,"Proposed")</f>
        <v>0</v>
      </c>
      <c r="E19" s="34" t="s">
        <v>132</v>
      </c>
      <c r="F19" s="33" t="n">
        <f aca="false">COUNTIFS('Agent Register'!$B$6:$B$205,"&lt;&gt;",'Agent Register'!$I$6:$I$205,"Built in-house")</f>
        <v>0</v>
      </c>
    </row>
    <row r="20" customFormat="false" ht="15" hidden="false" customHeight="false" outlineLevel="0" collapsed="false">
      <c r="B20" s="34" t="s">
        <v>133</v>
      </c>
      <c r="C20" s="33" t="n">
        <f aca="false">COUNTIFS('Agent Register'!$B$6:$B$205,"&lt;&gt;",'Agent Register'!$H$6:$H$205,"Pilot")</f>
        <v>0</v>
      </c>
      <c r="E20" s="34" t="s">
        <v>105</v>
      </c>
      <c r="F20" s="33" t="n">
        <f aca="false">COUNTIFS('Agent Register'!$B$6:$B$205,"&lt;&gt;",'Agent Register'!$I$6:$I$205,"Vendor-embedded")</f>
        <v>1</v>
      </c>
    </row>
    <row r="21" customFormat="false" ht="15" hidden="false" customHeight="false" outlineLevel="0" collapsed="false">
      <c r="B21" s="34" t="s">
        <v>104</v>
      </c>
      <c r="C21" s="33" t="n">
        <f aca="false">COUNTIFS('Agent Register'!$B$6:$B$205,"&lt;&gt;",'Agent Register'!$H$6:$H$205,"Production")</f>
        <v>1</v>
      </c>
      <c r="E21" s="34" t="s">
        <v>134</v>
      </c>
      <c r="F21" s="33" t="n">
        <f aca="false">COUNTIFS('Agent Register'!$B$6:$B$205,"&lt;&gt;",'Agent Register'!$I$6:$I$205,"User-built (low-code)")</f>
        <v>0</v>
      </c>
    </row>
    <row r="22" customFormat="false" ht="15" hidden="false" customHeight="false" outlineLevel="0" collapsed="false">
      <c r="B22" s="34" t="s">
        <v>135</v>
      </c>
      <c r="C22" s="33" t="n">
        <f aca="false">COUNTIFS('Agent Register'!$B$6:$B$205,"&lt;&gt;",'Agent Register'!$H$6:$H$205,"Paused")</f>
        <v>0</v>
      </c>
      <c r="E22" s="34" t="s">
        <v>136</v>
      </c>
      <c r="F22" s="33" t="n">
        <f aca="false">COUNTIFS('Agent Register'!$B$6:$B$205,"&lt;&gt;",'Agent Register'!$I$6:$I$205,"Third-party agent")</f>
        <v>0</v>
      </c>
    </row>
    <row r="23" customFormat="false" ht="15" hidden="false" customHeight="false" outlineLevel="0" collapsed="false">
      <c r="B23" s="34" t="s">
        <v>137</v>
      </c>
      <c r="C23" s="33" t="n">
        <f aca="false">COUNTIFS('Agent Register'!$B$6:$B$205,"&lt;&gt;",'Agent Register'!$H$6:$H$205,"Retired")</f>
        <v>0</v>
      </c>
    </row>
    <row r="25" customFormat="false" ht="15" hidden="false" customHeight="false" outlineLevel="0" collapsed="false">
      <c r="B25" s="5" t="s">
        <v>138</v>
      </c>
      <c r="C25" s="31" t="s">
        <v>126</v>
      </c>
    </row>
    <row r="26" customFormat="false" ht="15" hidden="false" customHeight="false" outlineLevel="0" collapsed="false">
      <c r="B26" s="34" t="s">
        <v>139</v>
      </c>
      <c r="C26" s="33" t="n">
        <f aca="false">COUNTIFS('Agent Register'!$B$6:$B$205,"&lt;&gt;",'Agent Register'!$AA$6:$AA$205,"",'Agent Register'!$H$6:$H$205,"&lt;&gt;Retired")</f>
        <v>0</v>
      </c>
    </row>
    <row r="27" customFormat="false" ht="15" hidden="false" customHeight="false" outlineLevel="0" collapsed="false">
      <c r="B27" s="34" t="s">
        <v>140</v>
      </c>
      <c r="C27" s="33" t="n">
        <f aca="false">COUNTIFS('Agent Register'!$Y$6:$Y$205,"High",'Agent Register'!$AB$6:$AB$205,"&lt;&gt;Yes",'Agent Register'!$H$6:$H$205,"&lt;&gt;Retired")</f>
        <v>0</v>
      </c>
    </row>
    <row r="28" customFormat="false" ht="15" hidden="false" customHeight="false" outlineLevel="0" collapsed="false">
      <c r="B28" s="34" t="s">
        <v>141</v>
      </c>
      <c r="C28" s="33" t="n">
        <f aca="false">COUNTIFS('Agent Register'!$Q$6:$Q$205,"Shared credentials",'Agent Register'!$H$6:$H$205,"&lt;&gt;Retired")</f>
        <v>0</v>
      </c>
    </row>
    <row r="29" customFormat="false" ht="15" hidden="false" customHeight="false" outlineLevel="0" collapsed="false">
      <c r="B29" s="34" t="s">
        <v>142</v>
      </c>
      <c r="C29" s="33" t="n">
        <f aca="false">COUNTIFS('Agent Register'!$P$6:$P$205,"Yes",'Agent Register'!$Z$6:$Z$205,"Review after the fact",'Agent Register'!$H$6:$H$205,"&lt;&gt;Retired")+COUNTIFS('Agent Register'!$P$6:$P$205,"Yes",'Agent Register'!$Z$6:$Z$205,"Monitoring only",'Agent Register'!$H$6:$H$205,"&lt;&gt;Retired")+COUNTIFS('Agent Register'!$P$6:$P$205,"Yes",'Agent Register'!$Z$6:$Z$205,"None",'Agent Register'!$H$6:$H$205,"&lt;&gt;Retired")</f>
        <v>0</v>
      </c>
    </row>
    <row r="30" customFormat="false" ht="15" hidden="false" customHeight="false" outlineLevel="0" collapsed="false">
      <c r="B30" s="34" t="s">
        <v>143</v>
      </c>
      <c r="C30" s="33" t="n">
        <f aca="false">COUNTIFS('Agent Register'!$B$6:$B$205,"&lt;&gt;",'Agent Register'!$D$6:$D$205,"",'Agent Register'!$H$6:$H$205,"&lt;&gt;Retired")</f>
        <v>0</v>
      </c>
    </row>
    <row r="31" customFormat="false" ht="15" hidden="false" customHeight="false" outlineLevel="0" collapsed="false">
      <c r="B31" s="34" t="s">
        <v>144</v>
      </c>
      <c r="C31" s="33" t="n">
        <f aca="false">COUNTIF('Agent Register'!$AI$6:$AI$205,"Due soon")</f>
        <v>0</v>
      </c>
    </row>
  </sheetData>
  <mergeCells count="1">
    <mergeCell ref="B2:F2"/>
  </mergeCells>
  <conditionalFormatting sqref="C26:C31">
    <cfRule type="expression" priority="2" aboveAverage="0" equalAverage="0" bottom="0" percent="0" rank="0" text="" dxfId="11">
      <formula>C26&gt;0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8" min="1" style="0" width="34"/>
  </cols>
  <sheetData>
    <row r="1" customFormat="false" ht="15" hidden="false" customHeight="false" outlineLevel="0" collapsed="false">
      <c r="A1" s="37" t="s">
        <v>72</v>
      </c>
      <c r="B1" s="37" t="s">
        <v>73</v>
      </c>
      <c r="C1" s="37" t="s">
        <v>32</v>
      </c>
      <c r="D1" s="37" t="s">
        <v>145</v>
      </c>
      <c r="E1" s="37" t="s">
        <v>146</v>
      </c>
      <c r="F1" s="37" t="s">
        <v>35</v>
      </c>
      <c r="G1" s="37" t="s">
        <v>47</v>
      </c>
      <c r="H1" s="37" t="s">
        <v>147</v>
      </c>
    </row>
    <row r="2" customFormat="false" ht="15" hidden="false" customHeight="false" outlineLevel="0" collapsed="false">
      <c r="A2" s="13" t="s">
        <v>131</v>
      </c>
      <c r="B2" s="13" t="s">
        <v>132</v>
      </c>
      <c r="C2" s="13" t="s">
        <v>13</v>
      </c>
      <c r="D2" s="13" t="s">
        <v>117</v>
      </c>
      <c r="E2" s="13" t="s">
        <v>111</v>
      </c>
      <c r="F2" s="13" t="s">
        <v>148</v>
      </c>
      <c r="G2" s="13" t="s">
        <v>50</v>
      </c>
      <c r="H2" s="13" t="s">
        <v>149</v>
      </c>
    </row>
    <row r="3" customFormat="false" ht="15" hidden="false" customHeight="false" outlineLevel="0" collapsed="false">
      <c r="A3" s="13" t="s">
        <v>133</v>
      </c>
      <c r="B3" s="13" t="s">
        <v>105</v>
      </c>
      <c r="C3" s="13" t="s">
        <v>16</v>
      </c>
      <c r="D3" s="13" t="s">
        <v>110</v>
      </c>
      <c r="E3" s="13" t="s">
        <v>150</v>
      </c>
      <c r="F3" s="13" t="s">
        <v>151</v>
      </c>
      <c r="G3" s="13" t="s">
        <v>51</v>
      </c>
      <c r="H3" s="13" t="s">
        <v>115</v>
      </c>
    </row>
    <row r="4" customFormat="false" ht="15" hidden="false" customHeight="false" outlineLevel="0" collapsed="false">
      <c r="A4" s="13" t="s">
        <v>104</v>
      </c>
      <c r="B4" s="13" t="s">
        <v>134</v>
      </c>
      <c r="C4" s="13" t="s">
        <v>19</v>
      </c>
      <c r="E4" s="13" t="s">
        <v>152</v>
      </c>
      <c r="F4" s="13" t="s">
        <v>114</v>
      </c>
      <c r="G4" s="13" t="s">
        <v>52</v>
      </c>
      <c r="H4" s="13" t="s">
        <v>153</v>
      </c>
    </row>
    <row r="5" customFormat="false" ht="15" hidden="false" customHeight="false" outlineLevel="0" collapsed="false">
      <c r="A5" s="13" t="s">
        <v>135</v>
      </c>
      <c r="B5" s="13" t="s">
        <v>136</v>
      </c>
      <c r="C5" s="13" t="s">
        <v>22</v>
      </c>
      <c r="E5" s="13" t="s">
        <v>154</v>
      </c>
      <c r="F5" s="13" t="s">
        <v>155</v>
      </c>
      <c r="H5" s="13" t="s">
        <v>156</v>
      </c>
    </row>
    <row r="6" customFormat="false" ht="15" hidden="false" customHeight="false" outlineLevel="0" collapsed="false">
      <c r="A6" s="13" t="s">
        <v>137</v>
      </c>
      <c r="C6" s="13" t="s">
        <v>25</v>
      </c>
      <c r="E6" s="13" t="s">
        <v>157</v>
      </c>
      <c r="H6" s="13" t="s">
        <v>158</v>
      </c>
    </row>
    <row r="10" customFormat="false" ht="15" hidden="false" customHeight="false" outlineLevel="0" collapsed="false">
      <c r="A10" s="38" t="s">
        <v>159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2026-11-04T22:56:11Z</dcterms:created>
  <dc:creator>openpyxl</dc:creator>
  <dc:description/>
  <dc:language>en-US</dc:language>
  <cp:lastModifiedBy/>
  <dcterms:modified xsi:type="dcterms:W3CDTF">2026-11-04T22:56:13Z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